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9.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0.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13.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4.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07"/>
  <workbookPr codeName="DieseArbeitsmappe" defaultThemeVersion="166925"/>
  <mc:AlternateContent xmlns:mc="http://schemas.openxmlformats.org/markup-compatibility/2006">
    <mc:Choice Requires="x15">
      <x15ac:absPath xmlns:x15ac="http://schemas.microsoft.com/office/spreadsheetml/2010/11/ac" url="https://taxjustice.sharepoint.com/Shared Documents/Workstreams/Financial Secrecy/COFFERS/Research-Administration Capacity/Tax admin _Final documents/"/>
    </mc:Choice>
  </mc:AlternateContent>
  <xr:revisionPtr revIDLastSave="0" documentId="8_{A7CC8DF7-D99F-4439-9239-4DD2C82174A8}" xr6:coauthVersionLast="40" xr6:coauthVersionMax="40" xr10:uidLastSave="{00000000-0000-0000-0000-000000000000}"/>
  <bookViews>
    <workbookView xWindow="0" yWindow="0" windowWidth="28800" windowHeight="11625" firstSheet="2" activeTab="2" xr2:uid="{E5BA0561-9E7D-43D5-95D4-F890268CE1CC}"/>
  </bookViews>
  <sheets>
    <sheet name="All data" sheetId="1" r:id="rId1"/>
    <sheet name="Desk Audits" sheetId="12" r:id="rId2"/>
    <sheet name="On-site audits" sheetId="21" r:id="rId3"/>
    <sheet name="Audits of Tax Returns" sheetId="3" r:id="rId4"/>
    <sheet name="Administrative Penalties" sheetId="4" r:id="rId5"/>
    <sheet name="Prosecutions" sheetId="5" r:id="rId6"/>
    <sheet name="Prosecutions - graphs" sheetId="15" r:id="rId7"/>
    <sheet name="Whistleblower protection" sheetId="6" r:id="rId8"/>
    <sheet name="LTO" sheetId="13" r:id="rId9"/>
    <sheet name="HNWI" sheetId="8" r:id="rId10"/>
    <sheet name="Staff mobility" sheetId="9" r:id="rId11"/>
    <sheet name="AEOI" sheetId="10" r:id="rId12"/>
    <sheet name="AEOI graph" sheetId="18" r:id="rId13"/>
    <sheet name="CBCR" sheetId="11" r:id="rId14"/>
    <sheet name="CBCR graph" sheetId="19" r:id="rId15"/>
    <sheet name="Count questions answered" sheetId="16" r:id="rId16"/>
  </sheets>
  <calcPr calcId="1790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8" i="21" l="1"/>
  <c r="J38" i="21"/>
  <c r="E38" i="21"/>
  <c r="F38" i="21"/>
  <c r="G38" i="21"/>
  <c r="H38" i="21"/>
  <c r="I38" i="21"/>
  <c r="D38" i="21"/>
  <c r="AF9" i="21"/>
  <c r="AE9" i="21"/>
  <c r="AA9" i="21"/>
  <c r="AF8" i="21"/>
  <c r="AE8" i="21"/>
  <c r="AA8" i="21"/>
  <c r="AF15" i="21"/>
  <c r="AB40" i="21"/>
  <c r="AC40" i="21"/>
  <c r="AD40" i="21"/>
  <c r="AE40" i="21"/>
  <c r="AF40" i="21"/>
  <c r="AB41" i="21"/>
  <c r="AC41" i="21"/>
  <c r="AD41" i="21"/>
  <c r="AE41" i="21"/>
  <c r="AF41" i="21"/>
  <c r="AB42" i="21"/>
  <c r="AC42" i="21"/>
  <c r="AD42" i="21"/>
  <c r="AE42" i="21"/>
  <c r="AF42" i="21"/>
  <c r="AB44" i="21"/>
  <c r="AC44" i="21"/>
  <c r="AD44" i="21"/>
  <c r="AE44" i="21"/>
  <c r="AF44" i="21"/>
  <c r="AA44" i="21"/>
  <c r="AA42" i="21"/>
  <c r="AA41" i="21"/>
  <c r="AA40" i="21"/>
  <c r="M42" i="21"/>
  <c r="N42" i="21"/>
  <c r="J42" i="21"/>
  <c r="E42" i="21"/>
  <c r="F42" i="21"/>
  <c r="G42" i="21"/>
  <c r="H42" i="21"/>
  <c r="I42" i="21"/>
  <c r="D42" i="21"/>
  <c r="J19" i="21"/>
  <c r="D47" i="5"/>
  <c r="AF21" i="21"/>
  <c r="AE21" i="21"/>
  <c r="AD21" i="21"/>
  <c r="AC21" i="21"/>
  <c r="AB21" i="21"/>
  <c r="AA21" i="21"/>
  <c r="AF20" i="21"/>
  <c r="AE20" i="21"/>
  <c r="AD20" i="21"/>
  <c r="AC20" i="21"/>
  <c r="AB20" i="21"/>
  <c r="AA20" i="21"/>
  <c r="AF19" i="21"/>
  <c r="AE19" i="21"/>
  <c r="AD19" i="21"/>
  <c r="AC19" i="21"/>
  <c r="AB19" i="21"/>
  <c r="AA19" i="21"/>
  <c r="N19" i="21"/>
  <c r="M19" i="21"/>
  <c r="L19" i="21"/>
  <c r="K19" i="21"/>
  <c r="T21" i="21"/>
  <c r="T20" i="21"/>
  <c r="I40" i="21"/>
  <c r="H40" i="21"/>
  <c r="G40" i="21"/>
  <c r="F40" i="21"/>
  <c r="L40" i="21"/>
  <c r="E40" i="21"/>
  <c r="D40" i="21"/>
  <c r="N40" i="21"/>
  <c r="M40" i="21"/>
  <c r="K40" i="21"/>
  <c r="AE15" i="21"/>
  <c r="AD15" i="21"/>
  <c r="AC15" i="21"/>
  <c r="AB15" i="21"/>
  <c r="AA15" i="21"/>
  <c r="AF14" i="21"/>
  <c r="AE14" i="21"/>
  <c r="AD14" i="21"/>
  <c r="AC14" i="21"/>
  <c r="AB14" i="21"/>
  <c r="AA14" i="21"/>
  <c r="AF13" i="21"/>
  <c r="AE13" i="21"/>
  <c r="AD13" i="21"/>
  <c r="AC13" i="21"/>
  <c r="AB13" i="21"/>
  <c r="AA13" i="21"/>
  <c r="N13" i="21"/>
  <c r="M13" i="21"/>
  <c r="L13" i="21"/>
  <c r="K13" i="21"/>
  <c r="T15" i="21"/>
  <c r="T14" i="21"/>
  <c r="T13" i="21"/>
  <c r="W15" i="21"/>
  <c r="W14" i="21"/>
  <c r="W13" i="21"/>
  <c r="F15" i="21"/>
  <c r="F14" i="21"/>
  <c r="F13" i="21"/>
  <c r="Z41" i="21"/>
  <c r="Y41" i="21"/>
  <c r="X41" i="21"/>
  <c r="V41" i="21"/>
  <c r="U41" i="21"/>
  <c r="S43" i="21"/>
  <c r="R43" i="21"/>
  <c r="Q43" i="21"/>
  <c r="P43" i="21"/>
  <c r="O43" i="21"/>
  <c r="W24" i="21"/>
  <c r="W23" i="21"/>
  <c r="W22" i="21"/>
  <c r="W25" i="21"/>
  <c r="W26" i="21"/>
  <c r="W27" i="21"/>
  <c r="T17" i="21"/>
  <c r="T18" i="21"/>
  <c r="T16" i="21"/>
  <c r="AA26" i="21"/>
  <c r="AB26" i="21"/>
  <c r="AD26" i="21"/>
  <c r="AE26" i="21"/>
  <c r="AF26" i="21"/>
  <c r="AA27" i="21"/>
  <c r="AB27" i="21"/>
  <c r="AD27" i="21"/>
  <c r="AE27" i="21"/>
  <c r="AF27" i="21"/>
  <c r="AB25" i="21"/>
  <c r="AD25" i="21"/>
  <c r="AE25" i="21"/>
  <c r="AF25" i="21"/>
  <c r="AA25" i="21"/>
  <c r="AQ39" i="21"/>
  <c r="AQ40" i="21"/>
  <c r="AQ41" i="21"/>
  <c r="AQ42" i="21"/>
  <c r="AQ43" i="21"/>
  <c r="AQ44" i="21"/>
  <c r="AQ38" i="21"/>
  <c r="N25" i="21"/>
  <c r="M25" i="21"/>
  <c r="K25" i="21"/>
  <c r="N16" i="21"/>
  <c r="M16" i="21"/>
  <c r="K16" i="21"/>
  <c r="AQ25" i="21"/>
  <c r="AQ22" i="21"/>
  <c r="AQ19" i="21"/>
  <c r="AQ16" i="21"/>
  <c r="AQ13" i="21"/>
  <c r="AQ10" i="21"/>
  <c r="AQ7" i="21"/>
  <c r="AN44" i="21"/>
  <c r="AO44" i="21"/>
  <c r="AN43" i="21"/>
  <c r="AO43" i="21"/>
  <c r="AN42" i="21"/>
  <c r="AO42" i="21"/>
  <c r="AN41" i="21"/>
  <c r="AO41" i="21"/>
  <c r="AN40" i="21"/>
  <c r="AO40" i="21"/>
  <c r="AN39" i="21"/>
  <c r="AO39" i="21"/>
  <c r="AN38" i="21"/>
  <c r="AO38" i="21"/>
  <c r="AO25" i="21"/>
  <c r="AO22" i="21"/>
  <c r="AO19" i="21"/>
  <c r="AO16" i="21"/>
  <c r="AO13" i="21"/>
  <c r="AO10" i="21"/>
  <c r="AO7" i="21"/>
  <c r="AC27" i="21"/>
  <c r="F27" i="21"/>
  <c r="F44" i="21"/>
  <c r="L44" i="21"/>
  <c r="F26" i="21"/>
  <c r="AC26" i="21"/>
  <c r="F25" i="21"/>
  <c r="L25" i="21"/>
  <c r="F17" i="21"/>
  <c r="F18" i="21"/>
  <c r="F16" i="21"/>
  <c r="L16" i="21"/>
  <c r="AC25" i="21"/>
  <c r="F41" i="21"/>
  <c r="L41" i="21"/>
  <c r="O41" i="21"/>
  <c r="P41" i="21"/>
  <c r="Q41" i="21"/>
  <c r="R41" i="21"/>
  <c r="S41" i="21"/>
  <c r="E41" i="21"/>
  <c r="K41" i="21"/>
  <c r="G41" i="21"/>
  <c r="M41" i="21"/>
  <c r="H41" i="21"/>
  <c r="N41" i="21"/>
  <c r="I41" i="21"/>
  <c r="D41" i="21"/>
  <c r="AJ44" i="21"/>
  <c r="Z44" i="21"/>
  <c r="Y44" i="21"/>
  <c r="X44" i="21"/>
  <c r="V44" i="21"/>
  <c r="U44" i="21"/>
  <c r="E44" i="21"/>
  <c r="K44" i="21"/>
  <c r="G44" i="21"/>
  <c r="M44" i="21"/>
  <c r="H44" i="21"/>
  <c r="N44" i="21"/>
  <c r="I44" i="21"/>
  <c r="D44" i="21"/>
  <c r="R24" i="9"/>
  <c r="R23" i="9"/>
  <c r="R15" i="9"/>
  <c r="R14" i="9"/>
  <c r="R12" i="9"/>
  <c r="R11" i="9"/>
  <c r="R10" i="9"/>
  <c r="R9" i="9"/>
  <c r="R8" i="9"/>
  <c r="Q24" i="9"/>
  <c r="Q23" i="9"/>
  <c r="Q15" i="9"/>
  <c r="Q14" i="9"/>
  <c r="Q12" i="9"/>
  <c r="Q11" i="9"/>
  <c r="Q9" i="9"/>
  <c r="Q8" i="9"/>
  <c r="CY44" i="1"/>
  <c r="CZ44" i="1"/>
  <c r="CY43" i="1"/>
  <c r="CZ43" i="1"/>
  <c r="CY42" i="1"/>
  <c r="CZ42" i="1"/>
  <c r="CY41" i="1"/>
  <c r="CZ41" i="1"/>
  <c r="CY40" i="1"/>
  <c r="CZ40" i="1"/>
  <c r="CY39" i="1"/>
  <c r="CZ39" i="1"/>
  <c r="CY38" i="1"/>
  <c r="CZ38" i="1"/>
  <c r="CZ25" i="1"/>
  <c r="CZ22" i="1"/>
  <c r="CZ19" i="1"/>
  <c r="CZ16" i="1"/>
  <c r="CZ13" i="1"/>
  <c r="CZ10" i="1"/>
  <c r="CZ7" i="1"/>
  <c r="H30" i="18"/>
  <c r="D30" i="18"/>
  <c r="H29" i="18"/>
  <c r="H27" i="18"/>
  <c r="D27" i="18"/>
  <c r="H26" i="18"/>
  <c r="H25" i="18"/>
  <c r="D25" i="18"/>
  <c r="H24" i="18"/>
  <c r="H35" i="18"/>
  <c r="D24" i="18"/>
  <c r="L13" i="18"/>
  <c r="L12" i="18"/>
  <c r="L11" i="18"/>
  <c r="L9" i="18"/>
  <c r="L8" i="18"/>
  <c r="L7" i="18"/>
  <c r="H32" i="18"/>
  <c r="H33" i="18"/>
  <c r="H34" i="18"/>
  <c r="AA39" i="1"/>
  <c r="AH44" i="1"/>
  <c r="AG44" i="1"/>
  <c r="AF44" i="1"/>
  <c r="AE44" i="1"/>
  <c r="AD44" i="1"/>
  <c r="AC44" i="1"/>
  <c r="AB44" i="1"/>
  <c r="AA44" i="1"/>
  <c r="AH43" i="1"/>
  <c r="AG43" i="1"/>
  <c r="AF43" i="1"/>
  <c r="AE43" i="1"/>
  <c r="AD43" i="1"/>
  <c r="AC43" i="1"/>
  <c r="AB43" i="1"/>
  <c r="AA43" i="1"/>
  <c r="AH42" i="1"/>
  <c r="AG42" i="1"/>
  <c r="AF42" i="1"/>
  <c r="AE42" i="1"/>
  <c r="AD42" i="1"/>
  <c r="AC42" i="1"/>
  <c r="AB42" i="1"/>
  <c r="AA42" i="1"/>
  <c r="AH41" i="1"/>
  <c r="AG41" i="1"/>
  <c r="AF41" i="1"/>
  <c r="AE41" i="1"/>
  <c r="AD41" i="1"/>
  <c r="AC41" i="1"/>
  <c r="AB41" i="1"/>
  <c r="AA41" i="1"/>
  <c r="AH40" i="1"/>
  <c r="AG40" i="1"/>
  <c r="AF40" i="1"/>
  <c r="AE40" i="1"/>
  <c r="AD40" i="1"/>
  <c r="AC40" i="1"/>
  <c r="AB40" i="1"/>
  <c r="AA40" i="1"/>
  <c r="AH39" i="1"/>
  <c r="AG39" i="1"/>
  <c r="AF39" i="1"/>
  <c r="AE39" i="1"/>
  <c r="AD39" i="1"/>
  <c r="AC39" i="1"/>
  <c r="AB39" i="1"/>
  <c r="AH38" i="1"/>
  <c r="AG38" i="1"/>
  <c r="AF38" i="1"/>
  <c r="AE38" i="1"/>
  <c r="AD38" i="1"/>
  <c r="AC38" i="1"/>
  <c r="AB38" i="1"/>
  <c r="AA38" i="1"/>
  <c r="K7" i="12"/>
  <c r="I10" i="12"/>
  <c r="J10" i="12"/>
  <c r="I13" i="12"/>
  <c r="J13" i="12"/>
  <c r="K13" i="12"/>
  <c r="I19" i="12"/>
  <c r="J19" i="12"/>
  <c r="K19" i="12"/>
  <c r="I22" i="12"/>
  <c r="J22" i="12"/>
  <c r="K22" i="12"/>
  <c r="E38" i="5"/>
  <c r="F38" i="5"/>
  <c r="G38" i="5"/>
  <c r="H38" i="5"/>
  <c r="I38" i="5"/>
  <c r="J38" i="5"/>
  <c r="K38" i="5"/>
  <c r="E39" i="5"/>
  <c r="F39" i="5"/>
  <c r="G39" i="5"/>
  <c r="H39" i="5"/>
  <c r="I39" i="5"/>
  <c r="J39" i="5"/>
  <c r="K39" i="5"/>
  <c r="E40" i="5"/>
  <c r="F40" i="5"/>
  <c r="G40" i="5"/>
  <c r="H40" i="5"/>
  <c r="I40" i="5"/>
  <c r="J40" i="5"/>
  <c r="K40" i="5"/>
  <c r="E41" i="5"/>
  <c r="F41" i="5"/>
  <c r="G41" i="5"/>
  <c r="H41" i="5"/>
  <c r="I41" i="5"/>
  <c r="J41" i="5"/>
  <c r="K41" i="5"/>
  <c r="E42" i="5"/>
  <c r="F42" i="5"/>
  <c r="G42" i="5"/>
  <c r="H42" i="5"/>
  <c r="I42" i="5"/>
  <c r="J42" i="5"/>
  <c r="K42" i="5"/>
  <c r="E43" i="5"/>
  <c r="F43" i="5"/>
  <c r="G43" i="5"/>
  <c r="H43" i="5"/>
  <c r="I43" i="5"/>
  <c r="J43" i="5"/>
  <c r="K43" i="5"/>
  <c r="E44" i="5"/>
  <c r="F44" i="5"/>
  <c r="G44" i="5"/>
  <c r="H44" i="5"/>
  <c r="I44" i="5"/>
  <c r="J44" i="5"/>
  <c r="K44" i="5"/>
  <c r="D44" i="5"/>
  <c r="D43" i="5"/>
  <c r="D42" i="5"/>
  <c r="N42" i="5"/>
  <c r="D41" i="5"/>
  <c r="D40" i="5"/>
  <c r="D39" i="5"/>
  <c r="D38" i="5"/>
  <c r="N38" i="5"/>
  <c r="R44" i="5"/>
  <c r="S44" i="5"/>
  <c r="R43" i="5"/>
  <c r="S43" i="5"/>
  <c r="R42" i="5"/>
  <c r="S42" i="5"/>
  <c r="R41" i="5"/>
  <c r="S41" i="5"/>
  <c r="R40" i="5"/>
  <c r="S40" i="5"/>
  <c r="R39" i="5"/>
  <c r="S39" i="5"/>
  <c r="R38" i="5"/>
  <c r="S38" i="5"/>
  <c r="N39" i="5"/>
  <c r="N43" i="5"/>
  <c r="L40" i="5"/>
  <c r="N40" i="5"/>
  <c r="N44" i="5"/>
  <c r="N41" i="5"/>
  <c r="L43" i="5"/>
  <c r="L41" i="5"/>
  <c r="L38" i="5"/>
  <c r="L42" i="5"/>
  <c r="M42" i="5"/>
  <c r="M38" i="5"/>
  <c r="M41" i="5"/>
  <c r="L39" i="5"/>
  <c r="M43" i="5"/>
  <c r="M39" i="5"/>
  <c r="L44" i="5"/>
  <c r="M44" i="5"/>
  <c r="M40" i="5"/>
  <c r="K44" i="3"/>
  <c r="J44" i="3"/>
  <c r="I44" i="3"/>
  <c r="H44" i="3"/>
  <c r="G44" i="3"/>
  <c r="F44" i="3"/>
  <c r="E44" i="3"/>
  <c r="D44" i="3"/>
  <c r="K43" i="3"/>
  <c r="J43" i="3"/>
  <c r="I43" i="3"/>
  <c r="H43" i="3"/>
  <c r="G43" i="3"/>
  <c r="F43" i="3"/>
  <c r="E43" i="3"/>
  <c r="D43" i="3"/>
  <c r="K42" i="3"/>
  <c r="J42" i="3"/>
  <c r="I42" i="3"/>
  <c r="H42" i="3"/>
  <c r="G42" i="3"/>
  <c r="F42" i="3"/>
  <c r="E42" i="3"/>
  <c r="D42" i="3"/>
  <c r="K41" i="3"/>
  <c r="J41" i="3"/>
  <c r="I41" i="3"/>
  <c r="H41" i="3"/>
  <c r="G41" i="3"/>
  <c r="F41" i="3"/>
  <c r="E41" i="3"/>
  <c r="D41" i="3"/>
  <c r="K40" i="3"/>
  <c r="J40" i="3"/>
  <c r="I40" i="3"/>
  <c r="H40" i="3"/>
  <c r="G40" i="3"/>
  <c r="F40" i="3"/>
  <c r="E40" i="3"/>
  <c r="D40" i="3"/>
  <c r="K39" i="3"/>
  <c r="J39" i="3"/>
  <c r="I39" i="3"/>
  <c r="H39" i="3"/>
  <c r="G39" i="3"/>
  <c r="F39" i="3"/>
  <c r="E39" i="3"/>
  <c r="D39" i="3"/>
  <c r="K38" i="3"/>
  <c r="J38" i="3"/>
  <c r="I38" i="3"/>
  <c r="H38" i="3"/>
  <c r="G38" i="3"/>
  <c r="F38" i="3"/>
  <c r="E38" i="3"/>
  <c r="D38" i="3"/>
  <c r="I38" i="16"/>
  <c r="J38" i="16"/>
  <c r="K38" i="16"/>
  <c r="L38" i="16"/>
  <c r="M38" i="16"/>
  <c r="N38" i="16"/>
  <c r="O38" i="16"/>
  <c r="I39" i="16"/>
  <c r="J39" i="16"/>
  <c r="K39" i="16"/>
  <c r="L39" i="16"/>
  <c r="M39" i="16"/>
  <c r="N39" i="16"/>
  <c r="O39" i="16"/>
  <c r="I40" i="16"/>
  <c r="J40" i="16"/>
  <c r="K40" i="16"/>
  <c r="L40" i="16"/>
  <c r="M40" i="16"/>
  <c r="N40" i="16"/>
  <c r="O40" i="16"/>
  <c r="I41" i="16"/>
  <c r="J41" i="16"/>
  <c r="K41" i="16"/>
  <c r="L41" i="16"/>
  <c r="M41" i="16"/>
  <c r="N41" i="16"/>
  <c r="O41" i="16"/>
  <c r="I42" i="16"/>
  <c r="J42" i="16"/>
  <c r="K42" i="16"/>
  <c r="L42" i="16"/>
  <c r="M42" i="16"/>
  <c r="N42" i="16"/>
  <c r="O42" i="16"/>
  <c r="I43" i="16"/>
  <c r="J43" i="16"/>
  <c r="K43" i="16"/>
  <c r="L43" i="16"/>
  <c r="M43" i="16"/>
  <c r="N43" i="16"/>
  <c r="O43" i="16"/>
  <c r="I44" i="16"/>
  <c r="J44" i="16"/>
  <c r="K44" i="16"/>
  <c r="L44" i="16"/>
  <c r="M44" i="16"/>
  <c r="N44" i="16"/>
  <c r="O44" i="16"/>
  <c r="H44" i="16"/>
  <c r="H43" i="16"/>
  <c r="H42" i="16"/>
  <c r="H41" i="16"/>
  <c r="H40" i="16"/>
  <c r="H39" i="16"/>
  <c r="H38" i="16"/>
  <c r="O44" i="12"/>
  <c r="P44" i="12"/>
  <c r="O43" i="12"/>
  <c r="P43" i="12"/>
  <c r="O42" i="12"/>
  <c r="P42" i="12"/>
  <c r="O41" i="12"/>
  <c r="P41" i="12"/>
  <c r="O40" i="12"/>
  <c r="P40" i="12"/>
  <c r="O39" i="12"/>
  <c r="P39" i="12"/>
  <c r="O38" i="12"/>
  <c r="P38" i="12"/>
  <c r="P7" i="12"/>
  <c r="H7" i="12"/>
  <c r="P10" i="12"/>
  <c r="P13" i="12"/>
  <c r="H13" i="12"/>
  <c r="P16" i="12"/>
  <c r="H16" i="12"/>
  <c r="P19" i="12"/>
  <c r="H19" i="12"/>
  <c r="P22" i="12"/>
  <c r="H22" i="12"/>
  <c r="P25" i="12"/>
  <c r="S10" i="4"/>
  <c r="T10" i="4"/>
  <c r="U10" i="4"/>
  <c r="S11" i="4"/>
  <c r="T11" i="4"/>
  <c r="U11" i="4"/>
  <c r="U12" i="4"/>
  <c r="S13" i="4"/>
  <c r="T13" i="4"/>
  <c r="U13" i="4"/>
  <c r="S14" i="4"/>
  <c r="T14" i="4"/>
  <c r="U14" i="4"/>
  <c r="S15" i="4"/>
  <c r="T15" i="4"/>
  <c r="U15" i="4"/>
  <c r="S16" i="4"/>
  <c r="T16" i="4"/>
  <c r="U16" i="4"/>
  <c r="S17" i="4"/>
  <c r="T17" i="4"/>
  <c r="U17" i="4"/>
  <c r="S18" i="4"/>
  <c r="T18" i="4"/>
  <c r="U18" i="4"/>
  <c r="S22" i="4"/>
  <c r="T22" i="4"/>
  <c r="U22" i="4"/>
  <c r="S23" i="4"/>
  <c r="T23" i="4"/>
  <c r="U23" i="4"/>
  <c r="S24" i="4"/>
  <c r="T24" i="4"/>
  <c r="U24" i="4"/>
  <c r="S25" i="4"/>
  <c r="T25" i="4"/>
  <c r="U25" i="4"/>
  <c r="S26" i="4"/>
  <c r="T26" i="4"/>
  <c r="U26" i="4"/>
  <c r="S27" i="4"/>
  <c r="T27" i="4"/>
  <c r="U27" i="4"/>
  <c r="R10" i="4"/>
  <c r="R11" i="4"/>
  <c r="R13" i="4"/>
  <c r="R14" i="4"/>
  <c r="R15" i="4"/>
  <c r="R16" i="4"/>
  <c r="R17" i="4"/>
  <c r="R18" i="4"/>
  <c r="R22" i="4"/>
  <c r="R23" i="4"/>
  <c r="R24" i="4"/>
  <c r="R25" i="4"/>
  <c r="R26" i="4"/>
  <c r="R27" i="4"/>
  <c r="S25" i="5"/>
  <c r="S22" i="5"/>
  <c r="M23" i="5"/>
  <c r="S19" i="5"/>
  <c r="M19" i="5"/>
  <c r="S16" i="5"/>
  <c r="M18" i="5"/>
  <c r="S13" i="5"/>
  <c r="S10" i="5"/>
  <c r="S7" i="5"/>
  <c r="L16" i="5"/>
  <c r="L17" i="5"/>
  <c r="L18" i="5"/>
  <c r="L19" i="5"/>
  <c r="M24" i="5"/>
  <c r="L21" i="5"/>
  <c r="M16" i="5"/>
  <c r="M17" i="5"/>
  <c r="L23" i="5"/>
  <c r="M22" i="5"/>
  <c r="M20" i="5"/>
  <c r="M21" i="5"/>
  <c r="L22" i="5"/>
  <c r="L20" i="5"/>
  <c r="L24" i="5"/>
  <c r="U8" i="9"/>
  <c r="U9" i="9"/>
  <c r="U10" i="9"/>
  <c r="U11" i="9"/>
  <c r="U12" i="9"/>
  <c r="U13" i="9"/>
  <c r="U14" i="9"/>
  <c r="U15" i="9"/>
  <c r="U22" i="9"/>
  <c r="U23" i="9"/>
  <c r="U24" i="9"/>
  <c r="U7" i="9"/>
  <c r="T8" i="9"/>
  <c r="T9" i="9"/>
  <c r="T10" i="9"/>
  <c r="T11" i="9"/>
  <c r="T12" i="9"/>
  <c r="T13" i="9"/>
  <c r="T14" i="9"/>
  <c r="T15" i="9"/>
  <c r="T22" i="9"/>
  <c r="T23" i="9"/>
  <c r="T24" i="9"/>
  <c r="T7" i="9"/>
  <c r="N8" i="13"/>
  <c r="N9" i="13"/>
  <c r="N10" i="13"/>
  <c r="N11" i="13"/>
  <c r="N12" i="13"/>
  <c r="N13" i="13"/>
  <c r="N14" i="13"/>
  <c r="N15" i="13"/>
  <c r="N16" i="13"/>
  <c r="N17" i="13"/>
  <c r="N18" i="13"/>
  <c r="N22" i="13"/>
  <c r="N23" i="13"/>
  <c r="N24" i="13"/>
  <c r="N25" i="13"/>
  <c r="N26" i="13"/>
  <c r="N27" i="13"/>
  <c r="N7" i="13"/>
  <c r="M8" i="13"/>
  <c r="M9" i="13"/>
  <c r="M10" i="13"/>
  <c r="M11" i="13"/>
  <c r="M12" i="13"/>
  <c r="M13" i="13"/>
  <c r="M14" i="13"/>
  <c r="M15" i="13"/>
  <c r="M16" i="13"/>
  <c r="M17" i="13"/>
  <c r="M18" i="13"/>
  <c r="M22" i="13"/>
  <c r="M23" i="13"/>
  <c r="M24" i="13"/>
  <c r="M25" i="13"/>
  <c r="M26" i="13"/>
  <c r="M27" i="13"/>
  <c r="M7" i="13"/>
  <c r="L9" i="10"/>
  <c r="L12" i="10"/>
  <c r="L15" i="10"/>
  <c r="L21" i="10"/>
  <c r="L24" i="10"/>
  <c r="L27" i="10"/>
  <c r="L8" i="13"/>
  <c r="L9" i="13"/>
  <c r="L10" i="13"/>
  <c r="L11" i="13"/>
  <c r="L12" i="13"/>
  <c r="L13" i="13"/>
  <c r="L14" i="13"/>
  <c r="L15" i="13"/>
  <c r="L16" i="13"/>
  <c r="L17" i="13"/>
  <c r="L18" i="13"/>
  <c r="L22" i="13"/>
  <c r="L23" i="13"/>
  <c r="L24" i="13"/>
  <c r="L25" i="13"/>
  <c r="L26" i="13"/>
  <c r="L27" i="13"/>
  <c r="L7" i="13"/>
  <c r="K8" i="13"/>
  <c r="K9" i="13"/>
  <c r="K10" i="13"/>
  <c r="K11" i="13"/>
  <c r="K12" i="13"/>
  <c r="K13" i="13"/>
  <c r="K14" i="13"/>
  <c r="K15" i="13"/>
  <c r="K16" i="13"/>
  <c r="K17" i="13"/>
  <c r="K18" i="13"/>
  <c r="K22" i="13"/>
  <c r="K23" i="13"/>
  <c r="K24" i="13"/>
  <c r="K25" i="13"/>
  <c r="K26" i="13"/>
  <c r="K27" i="13"/>
  <c r="K7" i="13"/>
  <c r="CZ8" i="16"/>
  <c r="DA8" i="16"/>
  <c r="DB8" i="16"/>
  <c r="CZ9" i="16"/>
  <c r="DA9" i="16"/>
  <c r="DB9" i="16"/>
  <c r="CZ10" i="16"/>
  <c r="DA10" i="16"/>
  <c r="DB10" i="16"/>
  <c r="CZ11" i="16"/>
  <c r="DA11" i="16"/>
  <c r="DB11" i="16"/>
  <c r="CZ12" i="16"/>
  <c r="DA12" i="16"/>
  <c r="DB12" i="16"/>
  <c r="CZ13" i="16"/>
  <c r="DA13" i="16"/>
  <c r="DB13" i="16"/>
  <c r="CZ14" i="16"/>
  <c r="DA14" i="16"/>
  <c r="DB14" i="16"/>
  <c r="CZ15" i="16"/>
  <c r="DA15" i="16"/>
  <c r="DB15" i="16"/>
  <c r="CZ16" i="16"/>
  <c r="DA16" i="16"/>
  <c r="DB16" i="16"/>
  <c r="CZ17" i="16"/>
  <c r="DA17" i="16"/>
  <c r="DB17" i="16"/>
  <c r="CZ18" i="16"/>
  <c r="DA18" i="16"/>
  <c r="DB18" i="16"/>
  <c r="CZ19" i="16"/>
  <c r="DA19" i="16"/>
  <c r="DB19" i="16"/>
  <c r="CZ20" i="16"/>
  <c r="DA20" i="16"/>
  <c r="DB20" i="16"/>
  <c r="CZ21" i="16"/>
  <c r="DA21" i="16"/>
  <c r="DB21" i="16"/>
  <c r="CZ22" i="16"/>
  <c r="DA22" i="16"/>
  <c r="DB22" i="16"/>
  <c r="CZ23" i="16"/>
  <c r="DA23" i="16"/>
  <c r="DB23" i="16"/>
  <c r="CZ24" i="16"/>
  <c r="DA24" i="16"/>
  <c r="DB24" i="16"/>
  <c r="CZ25" i="16"/>
  <c r="DA25" i="16"/>
  <c r="DB25" i="16"/>
  <c r="CZ26" i="16"/>
  <c r="DA26" i="16"/>
  <c r="DB26" i="16"/>
  <c r="CZ27" i="16"/>
  <c r="DA27" i="16"/>
  <c r="DB27" i="16"/>
  <c r="DB7" i="16"/>
  <c r="DA7" i="16"/>
  <c r="CZ7" i="16"/>
  <c r="CW8" i="16"/>
  <c r="CX8" i="16"/>
  <c r="CY8" i="16"/>
  <c r="CW9" i="16"/>
  <c r="CX9" i="16"/>
  <c r="CY9" i="16"/>
  <c r="CW10" i="16"/>
  <c r="CX10" i="16"/>
  <c r="CY10" i="16"/>
  <c r="CW11" i="16"/>
  <c r="CX11" i="16"/>
  <c r="CY11" i="16"/>
  <c r="CW12" i="16"/>
  <c r="CX12" i="16"/>
  <c r="CY12" i="16"/>
  <c r="CW13" i="16"/>
  <c r="CX13" i="16"/>
  <c r="CY13" i="16"/>
  <c r="CW14" i="16"/>
  <c r="CX14" i="16"/>
  <c r="CY14" i="16"/>
  <c r="CW15" i="16"/>
  <c r="CX15" i="16"/>
  <c r="CY15" i="16"/>
  <c r="CW16" i="16"/>
  <c r="CX16" i="16"/>
  <c r="CY16" i="16"/>
  <c r="CW17" i="16"/>
  <c r="CX17" i="16"/>
  <c r="CY17" i="16"/>
  <c r="CW18" i="16"/>
  <c r="CX18" i="16"/>
  <c r="CY18" i="16"/>
  <c r="CW19" i="16"/>
  <c r="CX19" i="16"/>
  <c r="CY19" i="16"/>
  <c r="CW20" i="16"/>
  <c r="CX20" i="16"/>
  <c r="CY20" i="16"/>
  <c r="CW21" i="16"/>
  <c r="CX21" i="16"/>
  <c r="CY21" i="16"/>
  <c r="CW22" i="16"/>
  <c r="CX22" i="16"/>
  <c r="CY22" i="16"/>
  <c r="CW23" i="16"/>
  <c r="CX23" i="16"/>
  <c r="CY23" i="16"/>
  <c r="CW24" i="16"/>
  <c r="CX24" i="16"/>
  <c r="CY24" i="16"/>
  <c r="CW25" i="16"/>
  <c r="CX25" i="16"/>
  <c r="CY25" i="16"/>
  <c r="CW26" i="16"/>
  <c r="CX26" i="16"/>
  <c r="CY26" i="16"/>
  <c r="CW27" i="16"/>
  <c r="CX27" i="16"/>
  <c r="CY27" i="16"/>
  <c r="CY7" i="16"/>
  <c r="CX7" i="16"/>
  <c r="CW7" i="16"/>
  <c r="CT8" i="16"/>
  <c r="CU8" i="16"/>
  <c r="CV8" i="16"/>
  <c r="CT9" i="16"/>
  <c r="CU9" i="16"/>
  <c r="CV9" i="16"/>
  <c r="CT10" i="16"/>
  <c r="CU10" i="16"/>
  <c r="CV10" i="16"/>
  <c r="CT11" i="16"/>
  <c r="CU11" i="16"/>
  <c r="CV11" i="16"/>
  <c r="CT12" i="16"/>
  <c r="CU12" i="16"/>
  <c r="CV12" i="16"/>
  <c r="CT13" i="16"/>
  <c r="CU13" i="16"/>
  <c r="CV13" i="16"/>
  <c r="CT14" i="16"/>
  <c r="CU14" i="16"/>
  <c r="CV14" i="16"/>
  <c r="CT15" i="16"/>
  <c r="CU15" i="16"/>
  <c r="CV15" i="16"/>
  <c r="CT16" i="16"/>
  <c r="CU16" i="16"/>
  <c r="CV16" i="16"/>
  <c r="CT17" i="16"/>
  <c r="CU17" i="16"/>
  <c r="CV17" i="16"/>
  <c r="CT18" i="16"/>
  <c r="CU18" i="16"/>
  <c r="CV18" i="16"/>
  <c r="CT19" i="16"/>
  <c r="CU19" i="16"/>
  <c r="CV19" i="16"/>
  <c r="CT20" i="16"/>
  <c r="CU20" i="16"/>
  <c r="CV20" i="16"/>
  <c r="CT21" i="16"/>
  <c r="CU21" i="16"/>
  <c r="CV21" i="16"/>
  <c r="CT22" i="16"/>
  <c r="CU22" i="16"/>
  <c r="CV22" i="16"/>
  <c r="CT23" i="16"/>
  <c r="CU23" i="16"/>
  <c r="CV23" i="16"/>
  <c r="CT24" i="16"/>
  <c r="CU24" i="16"/>
  <c r="CV24" i="16"/>
  <c r="CT25" i="16"/>
  <c r="CU25" i="16"/>
  <c r="CV25" i="16"/>
  <c r="CT26" i="16"/>
  <c r="CU26" i="16"/>
  <c r="CV26" i="16"/>
  <c r="CT27" i="16"/>
  <c r="CU27" i="16"/>
  <c r="CV27" i="16"/>
  <c r="CV7" i="16"/>
  <c r="CU7" i="16"/>
  <c r="CT7" i="16"/>
  <c r="CQ8" i="16"/>
  <c r="CR8" i="16"/>
  <c r="CS8" i="16"/>
  <c r="CQ9" i="16"/>
  <c r="CR9" i="16"/>
  <c r="CS9" i="16"/>
  <c r="CQ10" i="16"/>
  <c r="CR10" i="16"/>
  <c r="CS10" i="16"/>
  <c r="CQ11" i="16"/>
  <c r="CR11" i="16"/>
  <c r="CS11" i="16"/>
  <c r="CQ12" i="16"/>
  <c r="CR12" i="16"/>
  <c r="CS12" i="16"/>
  <c r="CQ13" i="16"/>
  <c r="CR13" i="16"/>
  <c r="CS13" i="16"/>
  <c r="CQ14" i="16"/>
  <c r="CR14" i="16"/>
  <c r="CS14" i="16"/>
  <c r="CQ15" i="16"/>
  <c r="CR15" i="16"/>
  <c r="CS15" i="16"/>
  <c r="CQ16" i="16"/>
  <c r="CR16" i="16"/>
  <c r="CS16" i="16"/>
  <c r="CQ17" i="16"/>
  <c r="CR17" i="16"/>
  <c r="CS17" i="16"/>
  <c r="CQ18" i="16"/>
  <c r="CR18" i="16"/>
  <c r="CS18" i="16"/>
  <c r="CQ19" i="16"/>
  <c r="CR19" i="16"/>
  <c r="CS19" i="16"/>
  <c r="CQ20" i="16"/>
  <c r="CR20" i="16"/>
  <c r="CS20" i="16"/>
  <c r="CQ21" i="16"/>
  <c r="CR21" i="16"/>
  <c r="CS21" i="16"/>
  <c r="CQ22" i="16"/>
  <c r="CR22" i="16"/>
  <c r="CS22" i="16"/>
  <c r="CQ23" i="16"/>
  <c r="CR23" i="16"/>
  <c r="CS23" i="16"/>
  <c r="CQ24" i="16"/>
  <c r="CR24" i="16"/>
  <c r="CS24" i="16"/>
  <c r="CQ25" i="16"/>
  <c r="CR25" i="16"/>
  <c r="CS25" i="16"/>
  <c r="CQ26" i="16"/>
  <c r="CR26" i="16"/>
  <c r="CS26" i="16"/>
  <c r="CQ27" i="16"/>
  <c r="CR27" i="16"/>
  <c r="CS27" i="16"/>
  <c r="CS7" i="16"/>
  <c r="CR7" i="16"/>
  <c r="CQ7" i="16"/>
  <c r="CJ38" i="16"/>
  <c r="CN8" i="16"/>
  <c r="CO8" i="16"/>
  <c r="CP8" i="16"/>
  <c r="CN9" i="16"/>
  <c r="CO9" i="16"/>
  <c r="CP9" i="16"/>
  <c r="CN10" i="16"/>
  <c r="CO10" i="16"/>
  <c r="CP10" i="16"/>
  <c r="CN11" i="16"/>
  <c r="CO11" i="16"/>
  <c r="CP11" i="16"/>
  <c r="CN12" i="16"/>
  <c r="CO12" i="16"/>
  <c r="CP12" i="16"/>
  <c r="CN13" i="16"/>
  <c r="CO13" i="16"/>
  <c r="CP13" i="16"/>
  <c r="CN14" i="16"/>
  <c r="CO14" i="16"/>
  <c r="CP14" i="16"/>
  <c r="CN15" i="16"/>
  <c r="CO15" i="16"/>
  <c r="CP15" i="16"/>
  <c r="CN16" i="16"/>
  <c r="CO16" i="16"/>
  <c r="CP16" i="16"/>
  <c r="CN17" i="16"/>
  <c r="CO17" i="16"/>
  <c r="CP17" i="16"/>
  <c r="CN18" i="16"/>
  <c r="CO18" i="16"/>
  <c r="CP18" i="16"/>
  <c r="CN19" i="16"/>
  <c r="CO19" i="16"/>
  <c r="CP19" i="16"/>
  <c r="CN20" i="16"/>
  <c r="CO20" i="16"/>
  <c r="CP20" i="16"/>
  <c r="CN21" i="16"/>
  <c r="CO21" i="16"/>
  <c r="CP21" i="16"/>
  <c r="CN22" i="16"/>
  <c r="CO22" i="16"/>
  <c r="CP22" i="16"/>
  <c r="CN23" i="16"/>
  <c r="CO23" i="16"/>
  <c r="CP23" i="16"/>
  <c r="CN24" i="16"/>
  <c r="CO24" i="16"/>
  <c r="CP24" i="16"/>
  <c r="CN25" i="16"/>
  <c r="CO25" i="16"/>
  <c r="CP25" i="16"/>
  <c r="CN26" i="16"/>
  <c r="CO26" i="16"/>
  <c r="CP26" i="16"/>
  <c r="CN27" i="16"/>
  <c r="CO27" i="16"/>
  <c r="CP27" i="16"/>
  <c r="CP7" i="16"/>
  <c r="CO7" i="16"/>
  <c r="CN7" i="16"/>
  <c r="CK8" i="16"/>
  <c r="CL8" i="16"/>
  <c r="CM8" i="16"/>
  <c r="CK9" i="16"/>
  <c r="CL9" i="16"/>
  <c r="CM9" i="16"/>
  <c r="CK10" i="16"/>
  <c r="CL10" i="16"/>
  <c r="CM10" i="16"/>
  <c r="CK11" i="16"/>
  <c r="CL11" i="16"/>
  <c r="CM11" i="16"/>
  <c r="CK12" i="16"/>
  <c r="CL12" i="16"/>
  <c r="CM12" i="16"/>
  <c r="CK13" i="16"/>
  <c r="CL13" i="16"/>
  <c r="CM13" i="16"/>
  <c r="CK14" i="16"/>
  <c r="CL14" i="16"/>
  <c r="CM14" i="16"/>
  <c r="CK15" i="16"/>
  <c r="CL15" i="16"/>
  <c r="CM15" i="16"/>
  <c r="CK16" i="16"/>
  <c r="CL16" i="16"/>
  <c r="CM16" i="16"/>
  <c r="CK17" i="16"/>
  <c r="CL17" i="16"/>
  <c r="CM17" i="16"/>
  <c r="CK18" i="16"/>
  <c r="CL18" i="16"/>
  <c r="CM18" i="16"/>
  <c r="CK19" i="16"/>
  <c r="CL19" i="16"/>
  <c r="CM19" i="16"/>
  <c r="CK20" i="16"/>
  <c r="CL20" i="16"/>
  <c r="CM20" i="16"/>
  <c r="CK21" i="16"/>
  <c r="CL21" i="16"/>
  <c r="CM21" i="16"/>
  <c r="CK22" i="16"/>
  <c r="CL22" i="16"/>
  <c r="CM22" i="16"/>
  <c r="CK23" i="16"/>
  <c r="CL23" i="16"/>
  <c r="CM23" i="16"/>
  <c r="CK24" i="16"/>
  <c r="CL24" i="16"/>
  <c r="CM24" i="16"/>
  <c r="CK25" i="16"/>
  <c r="CL25" i="16"/>
  <c r="CM25" i="16"/>
  <c r="CK26" i="16"/>
  <c r="CL26" i="16"/>
  <c r="CM26" i="16"/>
  <c r="CK27" i="16"/>
  <c r="CL27" i="16"/>
  <c r="CM27" i="16"/>
  <c r="CM7" i="16"/>
  <c r="CL7" i="16"/>
  <c r="CK7" i="16"/>
  <c r="CH8" i="16"/>
  <c r="CI8" i="16"/>
  <c r="CJ8" i="16"/>
  <c r="CH9" i="16"/>
  <c r="CI9" i="16"/>
  <c r="CJ9" i="16"/>
  <c r="CH10" i="16"/>
  <c r="CI10" i="16"/>
  <c r="CJ10" i="16"/>
  <c r="CH11" i="16"/>
  <c r="CI11" i="16"/>
  <c r="CJ11" i="16"/>
  <c r="CH12" i="16"/>
  <c r="CI12" i="16"/>
  <c r="CJ12" i="16"/>
  <c r="CH13" i="16"/>
  <c r="CI13" i="16"/>
  <c r="CJ13" i="16"/>
  <c r="CH14" i="16"/>
  <c r="CI14" i="16"/>
  <c r="CJ14" i="16"/>
  <c r="CH15" i="16"/>
  <c r="CI15" i="16"/>
  <c r="CJ15" i="16"/>
  <c r="CH16" i="16"/>
  <c r="CI16" i="16"/>
  <c r="CJ16" i="16"/>
  <c r="CH17" i="16"/>
  <c r="CI17" i="16"/>
  <c r="CJ17" i="16"/>
  <c r="CH18" i="16"/>
  <c r="CI18" i="16"/>
  <c r="CJ18" i="16"/>
  <c r="CH19" i="16"/>
  <c r="CI19" i="16"/>
  <c r="CJ19" i="16"/>
  <c r="CH20" i="16"/>
  <c r="CI20" i="16"/>
  <c r="CJ20" i="16"/>
  <c r="CH21" i="16"/>
  <c r="CI21" i="16"/>
  <c r="CJ21" i="16"/>
  <c r="CH22" i="16"/>
  <c r="CI22" i="16"/>
  <c r="CJ22" i="16"/>
  <c r="CH23" i="16"/>
  <c r="CI23" i="16"/>
  <c r="CJ23" i="16"/>
  <c r="CH24" i="16"/>
  <c r="CI24" i="16"/>
  <c r="CJ24" i="16"/>
  <c r="CH25" i="16"/>
  <c r="CI25" i="16"/>
  <c r="CJ25" i="16"/>
  <c r="CH26" i="16"/>
  <c r="CI26" i="16"/>
  <c r="CJ26" i="16"/>
  <c r="CH27" i="16"/>
  <c r="CI27" i="16"/>
  <c r="CJ27" i="16"/>
  <c r="CJ7" i="16"/>
  <c r="CI7" i="16"/>
  <c r="CH7" i="16"/>
  <c r="CB8" i="16"/>
  <c r="CC8" i="16"/>
  <c r="CD8" i="16"/>
  <c r="CE8" i="16"/>
  <c r="CF8" i="16"/>
  <c r="CG8" i="16"/>
  <c r="CB9" i="16"/>
  <c r="CC9" i="16"/>
  <c r="CD9" i="16"/>
  <c r="CE9" i="16"/>
  <c r="CF9" i="16"/>
  <c r="CG9" i="16"/>
  <c r="CB10" i="16"/>
  <c r="CC10" i="16"/>
  <c r="CD10" i="16"/>
  <c r="CE10" i="16"/>
  <c r="CF10" i="16"/>
  <c r="CG10" i="16"/>
  <c r="CB11" i="16"/>
  <c r="CC11" i="16"/>
  <c r="CD11" i="16"/>
  <c r="CE11" i="16"/>
  <c r="CF11" i="16"/>
  <c r="CG11" i="16"/>
  <c r="CB12" i="16"/>
  <c r="CC12" i="16"/>
  <c r="CD12" i="16"/>
  <c r="CE12" i="16"/>
  <c r="CF12" i="16"/>
  <c r="CG12" i="16"/>
  <c r="CB13" i="16"/>
  <c r="CC13" i="16"/>
  <c r="CD13" i="16"/>
  <c r="CE13" i="16"/>
  <c r="CF13" i="16"/>
  <c r="CG13" i="16"/>
  <c r="CB14" i="16"/>
  <c r="CC14" i="16"/>
  <c r="CD14" i="16"/>
  <c r="CE14" i="16"/>
  <c r="CF14" i="16"/>
  <c r="CG14" i="16"/>
  <c r="CB15" i="16"/>
  <c r="CC15" i="16"/>
  <c r="CD15" i="16"/>
  <c r="CE15" i="16"/>
  <c r="CF15" i="16"/>
  <c r="CG15" i="16"/>
  <c r="CB16" i="16"/>
  <c r="CC16" i="16"/>
  <c r="CD16" i="16"/>
  <c r="CE16" i="16"/>
  <c r="CF16" i="16"/>
  <c r="CG16" i="16"/>
  <c r="CB17" i="16"/>
  <c r="CC17" i="16"/>
  <c r="CD17" i="16"/>
  <c r="CE17" i="16"/>
  <c r="CF17" i="16"/>
  <c r="CG17" i="16"/>
  <c r="CB18" i="16"/>
  <c r="CC18" i="16"/>
  <c r="CD18" i="16"/>
  <c r="CE18" i="16"/>
  <c r="CF18" i="16"/>
  <c r="CG18" i="16"/>
  <c r="CB19" i="16"/>
  <c r="CC19" i="16"/>
  <c r="CD19" i="16"/>
  <c r="CE19" i="16"/>
  <c r="CF19" i="16"/>
  <c r="CG19" i="16"/>
  <c r="CB20" i="16"/>
  <c r="CC20" i="16"/>
  <c r="CD20" i="16"/>
  <c r="CE20" i="16"/>
  <c r="CF20" i="16"/>
  <c r="CG20" i="16"/>
  <c r="CB21" i="16"/>
  <c r="CC21" i="16"/>
  <c r="CD21" i="16"/>
  <c r="CE21" i="16"/>
  <c r="CF21" i="16"/>
  <c r="CG21" i="16"/>
  <c r="CB22" i="16"/>
  <c r="CC22" i="16"/>
  <c r="CD22" i="16"/>
  <c r="CE22" i="16"/>
  <c r="CF22" i="16"/>
  <c r="CG22" i="16"/>
  <c r="CB23" i="16"/>
  <c r="CC23" i="16"/>
  <c r="CD23" i="16"/>
  <c r="CE23" i="16"/>
  <c r="CF23" i="16"/>
  <c r="CG23" i="16"/>
  <c r="CB24" i="16"/>
  <c r="CC24" i="16"/>
  <c r="CD24" i="16"/>
  <c r="CE24" i="16"/>
  <c r="CF24" i="16"/>
  <c r="CG24" i="16"/>
  <c r="CB25" i="16"/>
  <c r="CC25" i="16"/>
  <c r="CD25" i="16"/>
  <c r="CE25" i="16"/>
  <c r="CF25" i="16"/>
  <c r="CG25" i="16"/>
  <c r="CB26" i="16"/>
  <c r="CC26" i="16"/>
  <c r="CD26" i="16"/>
  <c r="CE26" i="16"/>
  <c r="CF26" i="16"/>
  <c r="CG26" i="16"/>
  <c r="CB27" i="16"/>
  <c r="CC27" i="16"/>
  <c r="CD27" i="16"/>
  <c r="CE27" i="16"/>
  <c r="CF27" i="16"/>
  <c r="CG27" i="16"/>
  <c r="CG7" i="16"/>
  <c r="CF7" i="16"/>
  <c r="CE7" i="16"/>
  <c r="CB38" i="16"/>
  <c r="CD7" i="16"/>
  <c r="CC7" i="16"/>
  <c r="CB7" i="16"/>
  <c r="BY8" i="16"/>
  <c r="BZ8" i="16"/>
  <c r="CA8" i="16"/>
  <c r="BY9" i="16"/>
  <c r="BZ9" i="16"/>
  <c r="CA9" i="16"/>
  <c r="BY10" i="16"/>
  <c r="BZ10" i="16"/>
  <c r="CA10" i="16"/>
  <c r="BY11" i="16"/>
  <c r="BZ11" i="16"/>
  <c r="CA11" i="16"/>
  <c r="BY12" i="16"/>
  <c r="BZ12" i="16"/>
  <c r="CA12" i="16"/>
  <c r="BY13" i="16"/>
  <c r="BZ13" i="16"/>
  <c r="CA13" i="16"/>
  <c r="BY14" i="16"/>
  <c r="BZ14" i="16"/>
  <c r="CA14" i="16"/>
  <c r="BY15" i="16"/>
  <c r="BZ15" i="16"/>
  <c r="CA15" i="16"/>
  <c r="BY16" i="16"/>
  <c r="BZ16" i="16"/>
  <c r="CA16" i="16"/>
  <c r="BY17" i="16"/>
  <c r="BZ17" i="16"/>
  <c r="CA17" i="16"/>
  <c r="BY18" i="16"/>
  <c r="BZ18" i="16"/>
  <c r="CA18" i="16"/>
  <c r="BY19" i="16"/>
  <c r="BZ19" i="16"/>
  <c r="CA19" i="16"/>
  <c r="BY20" i="16"/>
  <c r="BZ20" i="16"/>
  <c r="CA20" i="16"/>
  <c r="BY21" i="16"/>
  <c r="BZ21" i="16"/>
  <c r="CA21" i="16"/>
  <c r="BY22" i="16"/>
  <c r="BZ22" i="16"/>
  <c r="CA22" i="16"/>
  <c r="BY23" i="16"/>
  <c r="BZ23" i="16"/>
  <c r="CA23" i="16"/>
  <c r="BY24" i="16"/>
  <c r="BZ24" i="16"/>
  <c r="CA24" i="16"/>
  <c r="BY25" i="16"/>
  <c r="BZ25" i="16"/>
  <c r="CA25" i="16"/>
  <c r="BY26" i="16"/>
  <c r="BZ26" i="16"/>
  <c r="CA26" i="16"/>
  <c r="BY27" i="16"/>
  <c r="BZ27" i="16"/>
  <c r="CA27" i="16"/>
  <c r="CA7" i="16"/>
  <c r="BZ7" i="16"/>
  <c r="BY7" i="16"/>
  <c r="BV8" i="16"/>
  <c r="BW8" i="16"/>
  <c r="BX8" i="16"/>
  <c r="BV9" i="16"/>
  <c r="BW9" i="16"/>
  <c r="BX9" i="16"/>
  <c r="BV10" i="16"/>
  <c r="BW10" i="16"/>
  <c r="BX10" i="16"/>
  <c r="BV11" i="16"/>
  <c r="BW11" i="16"/>
  <c r="BX11" i="16"/>
  <c r="BV12" i="16"/>
  <c r="BW12" i="16"/>
  <c r="BX12" i="16"/>
  <c r="BV13" i="16"/>
  <c r="BW13" i="16"/>
  <c r="BX13" i="16"/>
  <c r="BV14" i="16"/>
  <c r="BW14" i="16"/>
  <c r="BX14" i="16"/>
  <c r="BV15" i="16"/>
  <c r="BW15" i="16"/>
  <c r="BX15" i="16"/>
  <c r="BV16" i="16"/>
  <c r="BW16" i="16"/>
  <c r="BX16" i="16"/>
  <c r="BV17" i="16"/>
  <c r="BW17" i="16"/>
  <c r="BX17" i="16"/>
  <c r="BV18" i="16"/>
  <c r="BW18" i="16"/>
  <c r="BX18" i="16"/>
  <c r="BV19" i="16"/>
  <c r="BW19" i="16"/>
  <c r="BX19" i="16"/>
  <c r="BV20" i="16"/>
  <c r="BW20" i="16"/>
  <c r="BX20" i="16"/>
  <c r="BV21" i="16"/>
  <c r="BW21" i="16"/>
  <c r="BX21" i="16"/>
  <c r="BV22" i="16"/>
  <c r="BW22" i="16"/>
  <c r="BX22" i="16"/>
  <c r="BV23" i="16"/>
  <c r="BW23" i="16"/>
  <c r="BX23" i="16"/>
  <c r="BV24" i="16"/>
  <c r="BW24" i="16"/>
  <c r="BX24" i="16"/>
  <c r="BV25" i="16"/>
  <c r="BW25" i="16"/>
  <c r="BX25" i="16"/>
  <c r="BV26" i="16"/>
  <c r="BW26" i="16"/>
  <c r="BX26" i="16"/>
  <c r="BV27" i="16"/>
  <c r="BW27" i="16"/>
  <c r="BX27" i="16"/>
  <c r="BX7" i="16"/>
  <c r="BW7" i="16"/>
  <c r="BV7" i="16"/>
  <c r="DL8" i="16"/>
  <c r="DL9" i="16"/>
  <c r="DL10" i="16"/>
  <c r="DL11" i="16"/>
  <c r="DL12" i="16"/>
  <c r="DL13" i="16"/>
  <c r="DL14" i="16"/>
  <c r="DL15" i="16"/>
  <c r="DL16" i="16"/>
  <c r="DL17" i="16"/>
  <c r="DL18" i="16"/>
  <c r="DL19" i="16"/>
  <c r="DL20" i="16"/>
  <c r="DL21" i="16"/>
  <c r="DL22" i="16"/>
  <c r="DL23" i="16"/>
  <c r="DL24" i="16"/>
  <c r="DL25" i="16"/>
  <c r="DL26" i="16"/>
  <c r="DL27" i="16"/>
  <c r="DK8" i="16"/>
  <c r="DK9" i="16"/>
  <c r="DK10" i="16"/>
  <c r="DK11" i="16"/>
  <c r="DK12" i="16"/>
  <c r="DK13" i="16"/>
  <c r="DK14" i="16"/>
  <c r="DK15" i="16"/>
  <c r="DK16" i="16"/>
  <c r="DK17" i="16"/>
  <c r="DK18" i="16"/>
  <c r="DK19" i="16"/>
  <c r="DK20" i="16"/>
  <c r="DK21" i="16"/>
  <c r="DK22" i="16"/>
  <c r="DK23" i="16"/>
  <c r="DK24" i="16"/>
  <c r="DK25" i="16"/>
  <c r="DK26" i="16"/>
  <c r="DK27" i="16"/>
  <c r="DJ7" i="16"/>
  <c r="DL7" i="16"/>
  <c r="DK7" i="16"/>
  <c r="BV42" i="16"/>
  <c r="BZ42" i="16"/>
  <c r="BZ40" i="16"/>
  <c r="CD42" i="16"/>
  <c r="CF41" i="16"/>
  <c r="CH44" i="16"/>
  <c r="CH40" i="16"/>
  <c r="CJ43" i="16"/>
  <c r="CJ39" i="16"/>
  <c r="CL42" i="16"/>
  <c r="CN41" i="16"/>
  <c r="CP44" i="16"/>
  <c r="BZ44" i="16"/>
  <c r="BV41" i="16"/>
  <c r="BX44" i="16"/>
  <c r="BX40" i="16"/>
  <c r="BZ38" i="16"/>
  <c r="CB44" i="16"/>
  <c r="CB42" i="16"/>
  <c r="CB40" i="16"/>
  <c r="CD41" i="16"/>
  <c r="CF44" i="16"/>
  <c r="CF40" i="16"/>
  <c r="CH38" i="16"/>
  <c r="CH43" i="16"/>
  <c r="CH39" i="16"/>
  <c r="CL41" i="16"/>
  <c r="CN44" i="16"/>
  <c r="CP38" i="16"/>
  <c r="CP43" i="16"/>
  <c r="CP39" i="16"/>
  <c r="BV44" i="16"/>
  <c r="BV40" i="16"/>
  <c r="BX38" i="16"/>
  <c r="BX43" i="16"/>
  <c r="BX39" i="16"/>
  <c r="BZ43" i="16"/>
  <c r="BZ41" i="16"/>
  <c r="BZ39" i="16"/>
  <c r="CD44" i="16"/>
  <c r="CD40" i="16"/>
  <c r="CF38" i="16"/>
  <c r="CF43" i="16"/>
  <c r="CF39" i="16"/>
  <c r="CH42" i="16"/>
  <c r="CJ41" i="16"/>
  <c r="CL44" i="16"/>
  <c r="CL40" i="16"/>
  <c r="CN38" i="16"/>
  <c r="CN43" i="16"/>
  <c r="CN39" i="16"/>
  <c r="CP42" i="16"/>
  <c r="BX41" i="16"/>
  <c r="BV38" i="16"/>
  <c r="BV43" i="16"/>
  <c r="BV39" i="16"/>
  <c r="BX42" i="16"/>
  <c r="CB43" i="16"/>
  <c r="CB41" i="16"/>
  <c r="CB57" i="16"/>
  <c r="CB39" i="16"/>
  <c r="CD38" i="16"/>
  <c r="CD43" i="16"/>
  <c r="CD39" i="16"/>
  <c r="CF42" i="16"/>
  <c r="CH41" i="16"/>
  <c r="CJ44" i="16"/>
  <c r="CJ40" i="16"/>
  <c r="CL38" i="16"/>
  <c r="CL43" i="16"/>
  <c r="CL39" i="16"/>
  <c r="CN42" i="16"/>
  <c r="CP41" i="16"/>
  <c r="CJ42" i="16"/>
  <c r="CN40" i="16"/>
  <c r="CP40" i="16"/>
  <c r="CL59" i="16"/>
  <c r="CB54" i="16"/>
  <c r="CH60" i="16"/>
  <c r="CP60" i="16"/>
  <c r="BZ46" i="16"/>
  <c r="BX66" i="16"/>
  <c r="CB60" i="16"/>
  <c r="CN60" i="16"/>
  <c r="CP46" i="16"/>
  <c r="CF66" i="16"/>
  <c r="CP59" i="16"/>
  <c r="BV59" i="16"/>
  <c r="BV55" i="16"/>
  <c r="CB56" i="16"/>
  <c r="CD49" i="16"/>
  <c r="BZ69" i="16"/>
  <c r="CD56" i="16"/>
  <c r="CH51" i="16"/>
  <c r="CB71" i="16"/>
  <c r="CH55" i="16"/>
  <c r="CJ55" i="16"/>
  <c r="CL60" i="16"/>
  <c r="BV56" i="16"/>
  <c r="BX54" i="16"/>
  <c r="BX55" i="16"/>
  <c r="BZ59" i="16"/>
  <c r="CF54" i="16"/>
  <c r="CF59" i="16"/>
  <c r="CJ60" i="16"/>
  <c r="CJ57" i="16"/>
  <c r="CN59" i="16"/>
  <c r="CN58" i="16"/>
  <c r="CH58" i="16"/>
  <c r="CH54" i="16"/>
  <c r="BX56" i="16"/>
  <c r="BX48" i="16"/>
  <c r="BW68" i="16"/>
  <c r="CB59" i="16"/>
  <c r="CB51" i="16"/>
  <c r="BY71" i="16"/>
  <c r="BZ58" i="16"/>
  <c r="BZ50" i="16"/>
  <c r="BX70" i="16"/>
  <c r="CB55" i="16"/>
  <c r="CB47" i="16"/>
  <c r="BY67" i="16"/>
  <c r="CF60" i="16"/>
  <c r="CF52" i="16"/>
  <c r="CA72" i="16"/>
  <c r="CH59" i="16"/>
  <c r="CL57" i="16"/>
  <c r="CL49" i="16"/>
  <c r="CD69" i="16"/>
  <c r="CN57" i="16"/>
  <c r="CN49" i="16"/>
  <c r="CE69" i="16"/>
  <c r="CP55" i="16"/>
  <c r="CP47" i="16"/>
  <c r="CF67" i="16"/>
  <c r="BX59" i="16"/>
  <c r="BX51" i="16"/>
  <c r="BW71" i="16"/>
  <c r="BX58" i="16"/>
  <c r="BX50" i="16"/>
  <c r="BW70" i="16"/>
  <c r="BZ57" i="16"/>
  <c r="BZ49" i="16"/>
  <c r="BX69" i="16"/>
  <c r="BZ55" i="16"/>
  <c r="BZ47" i="16"/>
  <c r="BX67" i="16"/>
  <c r="CF58" i="16"/>
  <c r="CF50" i="16"/>
  <c r="CA70" i="16"/>
  <c r="CF55" i="16"/>
  <c r="CF47" i="16"/>
  <c r="CA67" i="16"/>
  <c r="CJ56" i="16"/>
  <c r="CJ48" i="16"/>
  <c r="CC68" i="16"/>
  <c r="CN54" i="16"/>
  <c r="CN46" i="16"/>
  <c r="CE66" i="16"/>
  <c r="CN55" i="16"/>
  <c r="CN47" i="16"/>
  <c r="CE67" i="16"/>
  <c r="BV57" i="16"/>
  <c r="BV49" i="16"/>
  <c r="BV69" i="16"/>
  <c r="BX60" i="16"/>
  <c r="BX52" i="16"/>
  <c r="BW72" i="16"/>
  <c r="CB52" i="16"/>
  <c r="BY72" i="16"/>
  <c r="CD60" i="16"/>
  <c r="CD52" i="16"/>
  <c r="BZ72" i="16"/>
  <c r="CF57" i="16"/>
  <c r="CF49" i="16"/>
  <c r="CA69" i="16"/>
  <c r="CJ59" i="16"/>
  <c r="CJ51" i="16"/>
  <c r="CC71" i="16"/>
  <c r="CL56" i="16"/>
  <c r="CL48" i="16"/>
  <c r="CD68" i="16"/>
  <c r="CN56" i="16"/>
  <c r="CN48" i="16"/>
  <c r="CE68" i="16"/>
  <c r="CB49" i="16"/>
  <c r="BY69" i="16"/>
  <c r="CD54" i="16"/>
  <c r="CD46" i="16"/>
  <c r="BZ66" i="16"/>
  <c r="CD59" i="16"/>
  <c r="CD51" i="16"/>
  <c r="BZ71" i="16"/>
  <c r="CD55" i="16"/>
  <c r="CD47" i="16"/>
  <c r="BZ67" i="16"/>
  <c r="CH57" i="16"/>
  <c r="CH49" i="16"/>
  <c r="CB69" i="16"/>
  <c r="CL54" i="16"/>
  <c r="CL46" i="16"/>
  <c r="CD66" i="16"/>
  <c r="CL55" i="16"/>
  <c r="CL47" i="16"/>
  <c r="CD67" i="16"/>
  <c r="CP57" i="16"/>
  <c r="CP49" i="16"/>
  <c r="CF69" i="16"/>
  <c r="BX57" i="16"/>
  <c r="BX49" i="16"/>
  <c r="BW69" i="16"/>
  <c r="BZ54" i="16"/>
  <c r="CB58" i="16"/>
  <c r="CB50" i="16"/>
  <c r="BY70" i="16"/>
  <c r="CF56" i="16"/>
  <c r="CF48" i="16"/>
  <c r="CA68" i="16"/>
  <c r="CJ58" i="16"/>
  <c r="CJ50" i="16"/>
  <c r="CC70" i="16"/>
  <c r="CP54" i="16"/>
  <c r="CP58" i="16"/>
  <c r="CP50" i="16"/>
  <c r="CF70" i="16"/>
  <c r="BV54" i="16"/>
  <c r="BV46" i="16"/>
  <c r="BV66" i="16"/>
  <c r="BV58" i="16"/>
  <c r="BV50" i="16"/>
  <c r="BV70" i="16"/>
  <c r="BZ60" i="16"/>
  <c r="BZ52" i="16"/>
  <c r="BX72" i="16"/>
  <c r="BZ56" i="16"/>
  <c r="BZ48" i="16"/>
  <c r="BX68" i="16"/>
  <c r="CD58" i="16"/>
  <c r="CD50" i="16"/>
  <c r="BZ70" i="16"/>
  <c r="CH56" i="16"/>
  <c r="CH48" i="16"/>
  <c r="CB68" i="16"/>
  <c r="CJ54" i="16"/>
  <c r="CJ46" i="16"/>
  <c r="CC66" i="16"/>
  <c r="CL58" i="16"/>
  <c r="CL50" i="16"/>
  <c r="CD70" i="16"/>
  <c r="CP56" i="16"/>
  <c r="CP48" i="16"/>
  <c r="CF68" i="16"/>
  <c r="CL51" i="16"/>
  <c r="CD71" i="16"/>
  <c r="CN52" i="16"/>
  <c r="CE72" i="16"/>
  <c r="CH50" i="16"/>
  <c r="CB70" i="16"/>
  <c r="CJ47" i="16"/>
  <c r="CC67" i="16"/>
  <c r="BZ51" i="16"/>
  <c r="BX71" i="16"/>
  <c r="CD57" i="16"/>
  <c r="CN50" i="16"/>
  <c r="CE70" i="16"/>
  <c r="BX46" i="16"/>
  <c r="BW66" i="16"/>
  <c r="CJ49" i="16"/>
  <c r="CC69" i="16"/>
  <c r="CF51" i="16"/>
  <c r="CA71" i="16"/>
  <c r="CP52" i="16"/>
  <c r="CF72" i="16"/>
  <c r="CH52" i="16"/>
  <c r="CB72" i="16"/>
  <c r="CB46" i="16"/>
  <c r="BY66" i="16"/>
  <c r="CL52" i="16"/>
  <c r="CD72" i="16"/>
  <c r="CH46" i="16"/>
  <c r="CB66" i="16"/>
  <c r="CD48" i="16"/>
  <c r="BZ68" i="16"/>
  <c r="BV47" i="16"/>
  <c r="BV67" i="16"/>
  <c r="CB48" i="16"/>
  <c r="BY68" i="16"/>
  <c r="CN51" i="16"/>
  <c r="CE71" i="16"/>
  <c r="CJ52" i="16"/>
  <c r="CC72" i="16"/>
  <c r="CF46" i="16"/>
  <c r="CA66" i="16"/>
  <c r="BX47" i="16"/>
  <c r="BW67" i="16"/>
  <c r="BV48" i="16"/>
  <c r="BV68" i="16"/>
  <c r="CP51" i="16"/>
  <c r="CF71" i="16"/>
  <c r="CH47" i="16"/>
  <c r="CB67" i="16"/>
  <c r="BV51" i="16"/>
  <c r="BV71" i="16"/>
  <c r="BV52" i="16"/>
  <c r="BV72" i="16"/>
  <c r="BV60" i="16"/>
  <c r="DJ8" i="16"/>
  <c r="DO8" i="16"/>
  <c r="DJ9" i="16"/>
  <c r="DO9" i="16"/>
  <c r="DJ10" i="16"/>
  <c r="DO10" i="16"/>
  <c r="DJ11" i="16"/>
  <c r="DO11" i="16"/>
  <c r="DJ12" i="16"/>
  <c r="DO12" i="16"/>
  <c r="DJ13" i="16"/>
  <c r="DO13" i="16"/>
  <c r="DJ14" i="16"/>
  <c r="DO14" i="16"/>
  <c r="DJ15" i="16"/>
  <c r="DO15" i="16"/>
  <c r="DJ16" i="16"/>
  <c r="DO16" i="16"/>
  <c r="DJ17" i="16"/>
  <c r="DO17" i="16"/>
  <c r="DJ18" i="16"/>
  <c r="DO18" i="16"/>
  <c r="DJ19" i="16"/>
  <c r="DO19" i="16"/>
  <c r="DJ20" i="16"/>
  <c r="DO20" i="16"/>
  <c r="DJ21" i="16"/>
  <c r="DO21" i="16"/>
  <c r="DJ22" i="16"/>
  <c r="DO22" i="16"/>
  <c r="DJ23" i="16"/>
  <c r="DO23" i="16"/>
  <c r="DJ24" i="16"/>
  <c r="DO24" i="16"/>
  <c r="DJ25" i="16"/>
  <c r="DO25" i="16"/>
  <c r="DJ26" i="16"/>
  <c r="DO26" i="16"/>
  <c r="DJ27" i="16"/>
  <c r="DO27" i="16"/>
  <c r="DO7" i="16"/>
  <c r="BI44" i="16"/>
  <c r="AR44" i="16"/>
  <c r="AQ44" i="16"/>
  <c r="AP44" i="16"/>
  <c r="AO44" i="16"/>
  <c r="AN44" i="16"/>
  <c r="W44" i="16"/>
  <c r="V44" i="16"/>
  <c r="U44" i="16"/>
  <c r="T44" i="16"/>
  <c r="S44" i="16"/>
  <c r="R44" i="16"/>
  <c r="Q44" i="16"/>
  <c r="P44" i="16"/>
  <c r="G44" i="16"/>
  <c r="F44" i="16"/>
  <c r="E44" i="16"/>
  <c r="D44" i="16"/>
  <c r="AR43" i="16"/>
  <c r="AQ43" i="16"/>
  <c r="AP43" i="16"/>
  <c r="AO43" i="16"/>
  <c r="AN43" i="16"/>
  <c r="W43" i="16"/>
  <c r="V43" i="16"/>
  <c r="U43" i="16"/>
  <c r="T43" i="16"/>
  <c r="S43" i="16"/>
  <c r="R43" i="16"/>
  <c r="Q43" i="16"/>
  <c r="P43" i="16"/>
  <c r="G43" i="16"/>
  <c r="F43" i="16"/>
  <c r="E43" i="16"/>
  <c r="D43" i="16"/>
  <c r="AR42" i="16"/>
  <c r="AQ42" i="16"/>
  <c r="AP42" i="16"/>
  <c r="AO42" i="16"/>
  <c r="AN42" i="16"/>
  <c r="W42" i="16"/>
  <c r="V42" i="16"/>
  <c r="U42" i="16"/>
  <c r="T42" i="16"/>
  <c r="S42" i="16"/>
  <c r="R42" i="16"/>
  <c r="Q42" i="16"/>
  <c r="P42" i="16"/>
  <c r="G42" i="16"/>
  <c r="F42" i="16"/>
  <c r="E42" i="16"/>
  <c r="D42" i="16"/>
  <c r="BI41" i="16"/>
  <c r="AS41" i="16"/>
  <c r="AR41" i="16"/>
  <c r="AQ41" i="16"/>
  <c r="AP41" i="16"/>
  <c r="AO41" i="16"/>
  <c r="AN41" i="16"/>
  <c r="W41" i="16"/>
  <c r="V41" i="16"/>
  <c r="U41" i="16"/>
  <c r="T41" i="16"/>
  <c r="S41" i="16"/>
  <c r="R41" i="16"/>
  <c r="Q41" i="16"/>
  <c r="P41" i="16"/>
  <c r="G41" i="16"/>
  <c r="F41" i="16"/>
  <c r="E41" i="16"/>
  <c r="D41" i="16"/>
  <c r="AS40" i="16"/>
  <c r="AR40" i="16"/>
  <c r="AQ40" i="16"/>
  <c r="AP40" i="16"/>
  <c r="AO40" i="16"/>
  <c r="AN40" i="16"/>
  <c r="W40" i="16"/>
  <c r="V40" i="16"/>
  <c r="U40" i="16"/>
  <c r="T40" i="16"/>
  <c r="S40" i="16"/>
  <c r="R40" i="16"/>
  <c r="Q40" i="16"/>
  <c r="P40" i="16"/>
  <c r="G40" i="16"/>
  <c r="F40" i="16"/>
  <c r="E40" i="16"/>
  <c r="D40" i="16"/>
  <c r="BI39" i="16"/>
  <c r="AS39" i="16"/>
  <c r="AR39" i="16"/>
  <c r="AQ39" i="16"/>
  <c r="AP39" i="16"/>
  <c r="AO39" i="16"/>
  <c r="AN39" i="16"/>
  <c r="W39" i="16"/>
  <c r="V39" i="16"/>
  <c r="U39" i="16"/>
  <c r="T39" i="16"/>
  <c r="S39" i="16"/>
  <c r="R39" i="16"/>
  <c r="Q39" i="16"/>
  <c r="P39" i="16"/>
  <c r="G39" i="16"/>
  <c r="F39" i="16"/>
  <c r="E39" i="16"/>
  <c r="D39" i="16"/>
  <c r="BI38" i="16"/>
  <c r="AS38" i="16"/>
  <c r="AR38" i="16"/>
  <c r="AQ38" i="16"/>
  <c r="AP38" i="16"/>
  <c r="AO38" i="16"/>
  <c r="AN38" i="16"/>
  <c r="W38" i="16"/>
  <c r="V38" i="16"/>
  <c r="U38" i="16"/>
  <c r="T38" i="16"/>
  <c r="S38" i="16"/>
  <c r="R38" i="16"/>
  <c r="Q38" i="16"/>
  <c r="P38" i="16"/>
  <c r="G38" i="16"/>
  <c r="F38" i="16"/>
  <c r="E38" i="16"/>
  <c r="D38" i="16"/>
  <c r="H44" i="10"/>
  <c r="H43" i="10"/>
  <c r="H41" i="10"/>
  <c r="H40" i="10"/>
  <c r="H49" i="10"/>
  <c r="H39" i="10"/>
  <c r="H38" i="10"/>
  <c r="BH43" i="1"/>
  <c r="BI43" i="1"/>
  <c r="BJ43" i="1"/>
  <c r="BK43" i="1"/>
  <c r="BG43" i="1"/>
  <c r="E43" i="13"/>
  <c r="F43" i="13"/>
  <c r="G43" i="13"/>
  <c r="H43" i="13"/>
  <c r="D43" i="13"/>
  <c r="E46" i="6"/>
  <c r="F46" i="6"/>
  <c r="G46" i="6"/>
  <c r="E47" i="6"/>
  <c r="F47" i="6"/>
  <c r="G47" i="6"/>
  <c r="E48" i="6"/>
  <c r="F48" i="6"/>
  <c r="G48" i="6"/>
  <c r="E49" i="6"/>
  <c r="G49" i="6"/>
  <c r="D47" i="6"/>
  <c r="D48" i="6"/>
  <c r="D46" i="6"/>
  <c r="H44" i="13"/>
  <c r="G44" i="13"/>
  <c r="F44" i="13"/>
  <c r="E44" i="13"/>
  <c r="D44" i="13"/>
  <c r="H42" i="13"/>
  <c r="G42" i="13"/>
  <c r="F42" i="13"/>
  <c r="E42" i="13"/>
  <c r="D42" i="13"/>
  <c r="I41" i="13"/>
  <c r="H41" i="13"/>
  <c r="G41" i="13"/>
  <c r="F41" i="13"/>
  <c r="E41" i="13"/>
  <c r="D41" i="13"/>
  <c r="I40" i="13"/>
  <c r="H40" i="13"/>
  <c r="G40" i="13"/>
  <c r="F40" i="13"/>
  <c r="E40" i="13"/>
  <c r="D40" i="13"/>
  <c r="I39" i="13"/>
  <c r="H39" i="13"/>
  <c r="G39" i="13"/>
  <c r="F39" i="13"/>
  <c r="E39" i="13"/>
  <c r="D39" i="13"/>
  <c r="I38" i="13"/>
  <c r="H38" i="13"/>
  <c r="G38" i="13"/>
  <c r="F38" i="13"/>
  <c r="E38" i="13"/>
  <c r="D38" i="13"/>
  <c r="P27" i="13"/>
  <c r="Q27" i="13"/>
  <c r="O27" i="13"/>
  <c r="P26" i="13"/>
  <c r="Q26" i="13"/>
  <c r="O26" i="13"/>
  <c r="R25" i="13"/>
  <c r="P25" i="13"/>
  <c r="O25" i="13"/>
  <c r="P24" i="13"/>
  <c r="Q24" i="13"/>
  <c r="O24" i="13"/>
  <c r="P23" i="13"/>
  <c r="Q23" i="13"/>
  <c r="O23" i="13"/>
  <c r="R22" i="13"/>
  <c r="P22" i="13"/>
  <c r="Q22" i="13"/>
  <c r="O22" i="13"/>
  <c r="P21" i="13"/>
  <c r="P20" i="13"/>
  <c r="P19" i="13"/>
  <c r="P18" i="13"/>
  <c r="Q18" i="13"/>
  <c r="O18" i="13"/>
  <c r="P17" i="13"/>
  <c r="Q17" i="13"/>
  <c r="O17" i="13"/>
  <c r="R16" i="13"/>
  <c r="P16" i="13"/>
  <c r="Q16" i="13"/>
  <c r="O16" i="13"/>
  <c r="P15" i="13"/>
  <c r="Q15" i="13"/>
  <c r="O15" i="13"/>
  <c r="P14" i="13"/>
  <c r="Q14" i="13"/>
  <c r="O14" i="13"/>
  <c r="R13" i="13"/>
  <c r="P13" i="13"/>
  <c r="O13" i="13"/>
  <c r="P12" i="13"/>
  <c r="Q12" i="13"/>
  <c r="O12" i="13"/>
  <c r="P11" i="13"/>
  <c r="Q11" i="13"/>
  <c r="O11" i="13"/>
  <c r="R10" i="13"/>
  <c r="P10" i="13"/>
  <c r="O10" i="13"/>
  <c r="P9" i="13"/>
  <c r="Q9" i="13"/>
  <c r="O9" i="13"/>
  <c r="P8" i="13"/>
  <c r="Q8" i="13"/>
  <c r="O8" i="13"/>
  <c r="R7" i="13"/>
  <c r="P7" i="13"/>
  <c r="O7" i="13"/>
  <c r="G44" i="12"/>
  <c r="F44" i="12"/>
  <c r="E44" i="12"/>
  <c r="D44" i="12"/>
  <c r="G43" i="12"/>
  <c r="F43" i="12"/>
  <c r="E43" i="12"/>
  <c r="D43" i="12"/>
  <c r="G42" i="12"/>
  <c r="F42" i="12"/>
  <c r="E42" i="12"/>
  <c r="D42" i="12"/>
  <c r="G41" i="12"/>
  <c r="F41" i="12"/>
  <c r="E41" i="12"/>
  <c r="D41" i="12"/>
  <c r="G40" i="12"/>
  <c r="F40" i="12"/>
  <c r="E40" i="12"/>
  <c r="D40" i="12"/>
  <c r="G39" i="12"/>
  <c r="F39" i="12"/>
  <c r="E39" i="12"/>
  <c r="D39" i="12"/>
  <c r="G38" i="12"/>
  <c r="F38" i="12"/>
  <c r="E38" i="12"/>
  <c r="D38" i="12"/>
  <c r="BH40" i="1"/>
  <c r="BI40" i="1"/>
  <c r="BJ40" i="1"/>
  <c r="BK40" i="1"/>
  <c r="BH41" i="1"/>
  <c r="BI41" i="1"/>
  <c r="BJ41" i="1"/>
  <c r="BK41" i="1"/>
  <c r="BG41" i="1"/>
  <c r="BG40" i="1"/>
  <c r="AJ40" i="1"/>
  <c r="AK40" i="1"/>
  <c r="AL40" i="1"/>
  <c r="AM40" i="1"/>
  <c r="AN40" i="1"/>
  <c r="AO40" i="1"/>
  <c r="AP40" i="1"/>
  <c r="AJ41" i="1"/>
  <c r="AK41" i="1"/>
  <c r="AL41" i="1"/>
  <c r="AM41" i="1"/>
  <c r="AN41" i="1"/>
  <c r="AO41" i="1"/>
  <c r="AP41" i="1"/>
  <c r="AI41" i="1"/>
  <c r="AI40" i="1"/>
  <c r="E41" i="1"/>
  <c r="F41" i="1"/>
  <c r="G41" i="1"/>
  <c r="D41" i="1"/>
  <c r="E40" i="1"/>
  <c r="F40" i="1"/>
  <c r="G40" i="1"/>
  <c r="D40" i="1"/>
  <c r="F41" i="4"/>
  <c r="L41" i="4"/>
  <c r="G41" i="4"/>
  <c r="M41" i="4"/>
  <c r="H41" i="4"/>
  <c r="N41" i="4"/>
  <c r="I41" i="4"/>
  <c r="O41" i="4"/>
  <c r="J41" i="4"/>
  <c r="P41" i="4"/>
  <c r="K41" i="4"/>
  <c r="Q41" i="4"/>
  <c r="D41" i="4"/>
  <c r="D40" i="4"/>
  <c r="E41" i="4"/>
  <c r="F40" i="4"/>
  <c r="L40" i="4"/>
  <c r="G40" i="4"/>
  <c r="M40" i="4"/>
  <c r="H40" i="4"/>
  <c r="N40" i="4"/>
  <c r="I40" i="4"/>
  <c r="O40" i="4"/>
  <c r="J40" i="4"/>
  <c r="P40" i="4"/>
  <c r="K40" i="4"/>
  <c r="Q40" i="4"/>
  <c r="E40" i="4"/>
  <c r="R40" i="4"/>
  <c r="D44" i="10"/>
  <c r="D41" i="10"/>
  <c r="D39" i="10"/>
  <c r="D38" i="10"/>
  <c r="R22" i="9"/>
  <c r="Q22" i="9"/>
  <c r="R13" i="9"/>
  <c r="Q13" i="9"/>
  <c r="Q10" i="9"/>
  <c r="R7" i="9"/>
  <c r="Q7" i="9"/>
  <c r="K44" i="4"/>
  <c r="Q44" i="4"/>
  <c r="J44" i="4"/>
  <c r="P44" i="4"/>
  <c r="I44" i="4"/>
  <c r="O44" i="4"/>
  <c r="H44" i="4"/>
  <c r="N44" i="4"/>
  <c r="G44" i="4"/>
  <c r="M44" i="4"/>
  <c r="F44" i="4"/>
  <c r="L44" i="4"/>
  <c r="E44" i="4"/>
  <c r="D44" i="4"/>
  <c r="K43" i="4"/>
  <c r="Q43" i="4"/>
  <c r="J43" i="4"/>
  <c r="P43" i="4"/>
  <c r="I43" i="4"/>
  <c r="O43" i="4"/>
  <c r="H43" i="4"/>
  <c r="N43" i="4"/>
  <c r="G43" i="4"/>
  <c r="M43" i="4"/>
  <c r="F43" i="4"/>
  <c r="L43" i="4"/>
  <c r="E43" i="4"/>
  <c r="D43" i="4"/>
  <c r="K42" i="4"/>
  <c r="Q42" i="4"/>
  <c r="J42" i="4"/>
  <c r="P42" i="4"/>
  <c r="I42" i="4"/>
  <c r="O42" i="4"/>
  <c r="H42" i="4"/>
  <c r="N42" i="4"/>
  <c r="G42" i="4"/>
  <c r="M42" i="4"/>
  <c r="F42" i="4"/>
  <c r="L42" i="4"/>
  <c r="E42" i="4"/>
  <c r="D42" i="4"/>
  <c r="K39" i="4"/>
  <c r="Q39" i="4"/>
  <c r="J39" i="4"/>
  <c r="P39" i="4"/>
  <c r="I39" i="4"/>
  <c r="O39" i="4"/>
  <c r="H39" i="4"/>
  <c r="N39" i="4"/>
  <c r="G39" i="4"/>
  <c r="M39" i="4"/>
  <c r="F39" i="4"/>
  <c r="L39" i="4"/>
  <c r="E39" i="4"/>
  <c r="D39" i="4"/>
  <c r="K38" i="4"/>
  <c r="J38" i="4"/>
  <c r="P38" i="4"/>
  <c r="I38" i="4"/>
  <c r="H38" i="4"/>
  <c r="N38" i="4"/>
  <c r="G38" i="4"/>
  <c r="F38" i="4"/>
  <c r="L38" i="4"/>
  <c r="E38" i="4"/>
  <c r="D38" i="4"/>
  <c r="H47" i="10"/>
  <c r="S42" i="4"/>
  <c r="R41" i="4"/>
  <c r="H46" i="10"/>
  <c r="U42" i="4"/>
  <c r="S44" i="4"/>
  <c r="U41" i="4"/>
  <c r="R39" i="4"/>
  <c r="T40" i="4"/>
  <c r="T42" i="4"/>
  <c r="R44" i="4"/>
  <c r="T41" i="4"/>
  <c r="S43" i="4"/>
  <c r="U43" i="4"/>
  <c r="U44" i="4"/>
  <c r="S41" i="4"/>
  <c r="R38" i="4"/>
  <c r="O38" i="4"/>
  <c r="T38" i="4"/>
  <c r="T39" i="4"/>
  <c r="R42" i="4"/>
  <c r="R43" i="4"/>
  <c r="T43" i="4"/>
  <c r="T44" i="4"/>
  <c r="M38" i="4"/>
  <c r="S38" i="4"/>
  <c r="Q38" i="4"/>
  <c r="U38" i="4"/>
  <c r="S39" i="4"/>
  <c r="U39" i="4"/>
  <c r="U40" i="4"/>
  <c r="S40" i="4"/>
  <c r="O39" i="13"/>
  <c r="O43" i="13"/>
  <c r="H48" i="10"/>
  <c r="I48" i="13"/>
  <c r="I47" i="13"/>
  <c r="I46" i="13"/>
  <c r="I49" i="13"/>
  <c r="Q43" i="13"/>
  <c r="P43" i="13"/>
  <c r="P40" i="13"/>
  <c r="O44" i="13"/>
  <c r="P44" i="13"/>
  <c r="Q44" i="13"/>
  <c r="O38" i="13"/>
  <c r="P39" i="13"/>
  <c r="Q39" i="13"/>
  <c r="Q13" i="13"/>
  <c r="Q40" i="13"/>
  <c r="Q25" i="13"/>
  <c r="P38" i="13"/>
  <c r="Q38" i="13"/>
  <c r="Q10" i="13"/>
  <c r="O41" i="13"/>
  <c r="P42" i="13"/>
  <c r="Q42" i="13"/>
  <c r="Q7" i="13"/>
  <c r="O40" i="13"/>
  <c r="P41" i="13"/>
  <c r="Q41" i="13"/>
  <c r="O42" i="13"/>
  <c r="CE22" i="1"/>
  <c r="CF22" i="1"/>
  <c r="AM43" i="1"/>
  <c r="AN43" i="1"/>
  <c r="AO43" i="1"/>
  <c r="AP43" i="1"/>
  <c r="AL43" i="1"/>
  <c r="AK43" i="1"/>
  <c r="AJ43" i="1"/>
  <c r="AI43" i="1"/>
  <c r="E43" i="1"/>
  <c r="F43" i="1"/>
  <c r="G43" i="1"/>
  <c r="D43" i="1"/>
  <c r="BG38" i="1"/>
  <c r="BG39" i="1"/>
  <c r="BG42" i="1"/>
  <c r="BG44" i="1"/>
  <c r="CG44" i="1"/>
  <c r="BK44" i="1"/>
  <c r="BJ44" i="1"/>
  <c r="BI44" i="1"/>
  <c r="BH44" i="1"/>
  <c r="AP44" i="1"/>
  <c r="AO44" i="1"/>
  <c r="AN44" i="1"/>
  <c r="AM44" i="1"/>
  <c r="AL44" i="1"/>
  <c r="AK44" i="1"/>
  <c r="AJ44" i="1"/>
  <c r="AI44" i="1"/>
  <c r="G44" i="1"/>
  <c r="F44" i="1"/>
  <c r="E44" i="1"/>
  <c r="D44" i="1"/>
  <c r="BK42" i="1"/>
  <c r="BJ42" i="1"/>
  <c r="BI42" i="1"/>
  <c r="BH42" i="1"/>
  <c r="AP42" i="1"/>
  <c r="AO42" i="1"/>
  <c r="AN42" i="1"/>
  <c r="AM42" i="1"/>
  <c r="AL42" i="1"/>
  <c r="AK42" i="1"/>
  <c r="AJ42" i="1"/>
  <c r="AI42" i="1"/>
  <c r="G42" i="1"/>
  <c r="F42" i="1"/>
  <c r="E42" i="1"/>
  <c r="D42" i="1"/>
  <c r="CG41" i="1"/>
  <c r="BL41" i="1"/>
  <c r="BL40" i="1"/>
  <c r="CG39" i="1"/>
  <c r="BL39" i="1"/>
  <c r="BK39" i="1"/>
  <c r="BJ39" i="1"/>
  <c r="BI39" i="1"/>
  <c r="BH39" i="1"/>
  <c r="AP39" i="1"/>
  <c r="AO39" i="1"/>
  <c r="AN39" i="1"/>
  <c r="AM39" i="1"/>
  <c r="AL39" i="1"/>
  <c r="AK39" i="1"/>
  <c r="AJ39" i="1"/>
  <c r="AI39" i="1"/>
  <c r="G39" i="1"/>
  <c r="F39" i="1"/>
  <c r="E39" i="1"/>
  <c r="D39" i="1"/>
  <c r="CG38" i="1"/>
  <c r="BL38" i="1"/>
  <c r="BK38" i="1"/>
  <c r="BJ38" i="1"/>
  <c r="BI38" i="1"/>
  <c r="BH38" i="1"/>
  <c r="AP38" i="1"/>
  <c r="AO38" i="1"/>
  <c r="AN38" i="1"/>
  <c r="AM38" i="1"/>
  <c r="AL38" i="1"/>
  <c r="AK38" i="1"/>
  <c r="AJ38" i="1"/>
  <c r="AI38" i="1"/>
  <c r="G38" i="1"/>
  <c r="F38" i="1"/>
  <c r="E38" i="1"/>
  <c r="D38" i="1"/>
  <c r="CF25" i="1"/>
  <c r="CE25" i="1"/>
  <c r="CF19" i="1"/>
  <c r="CE19" i="1"/>
  <c r="CF16" i="1"/>
  <c r="CE16" i="1"/>
  <c r="CF13" i="1"/>
  <c r="CE13" i="1"/>
  <c r="CF10" i="1"/>
  <c r="CE10" i="1"/>
  <c r="CF7" i="1"/>
  <c r="CE7" i="1"/>
</calcChain>
</file>

<file path=xl/sharedStrings.xml><?xml version="1.0" encoding="utf-8"?>
<sst xmlns="http://schemas.openxmlformats.org/spreadsheetml/2006/main" count="4676" uniqueCount="455">
  <si>
    <t>NA = Not available</t>
  </si>
  <si>
    <t>Source</t>
  </si>
  <si>
    <t>TJN-Survey</t>
  </si>
  <si>
    <t>Follow-up question</t>
  </si>
  <si>
    <t>Calculated</t>
  </si>
  <si>
    <t>ISORA</t>
  </si>
  <si>
    <t>ICTD/UNU-WIDER</t>
  </si>
  <si>
    <t>N/A = Not applicable</t>
  </si>
  <si>
    <t>NR = Field left blank</t>
  </si>
  <si>
    <t>Topic</t>
  </si>
  <si>
    <t>Number of Desk Audits</t>
  </si>
  <si>
    <t>Number of On-site audits</t>
  </si>
  <si>
    <t>Staffing of on-site audit activity</t>
  </si>
  <si>
    <t>Additional amount of tax collected following on-site audits</t>
  </si>
  <si>
    <t>Staffing of comprehensive audit activity</t>
  </si>
  <si>
    <t>Audits of Tax returns</t>
  </si>
  <si>
    <t>Administrative Penalties Imposed</t>
  </si>
  <si>
    <t>Administrative penalties collected</t>
  </si>
  <si>
    <t>Prosecutions</t>
  </si>
  <si>
    <t>Whistleblower protection and reward</t>
  </si>
  <si>
    <t>LTO</t>
  </si>
  <si>
    <t>HNWI</t>
  </si>
  <si>
    <t>Staff mobility between public and private sector</t>
  </si>
  <si>
    <t>AEOI</t>
  </si>
  <si>
    <t>CBCR</t>
  </si>
  <si>
    <t>Data from external sources</t>
  </si>
  <si>
    <t>Monetary amounts in EUR</t>
  </si>
  <si>
    <t>Question</t>
  </si>
  <si>
    <t>1.1 For each of the following criteria, please provide the number of desk audits (please see 'annex A' for term clarifications) for the years 2015-2017.</t>
  </si>
  <si>
    <t>Additional 2: For each of the following criteria, please provide the number of audits that were carried out at the premises of a taxpayer for the years 2015-2017.</t>
  </si>
  <si>
    <t>Additional 3: For each of the following criteria, please provide the number of staff (in FTE) that are responsible for carrying out audits at the premises of a taxpayer for the years 2015-2017.</t>
  </si>
  <si>
    <t>Additional 4: For each of the following criteria, please provide the additional amount of tax (in local currency) collected following audits carried out at the premises of a taxpayer for the years 2015-2017.</t>
  </si>
  <si>
    <t>Alternative 1: For each of the following criteria, please provide the number of staff (in FTE) that are responsible for carrying out comprehensive audits (which are usually indepth, cover multiple taxes, numerous issues and tax years, and are mostly carried out at the premises of the taxpayer) for the years 2015-2017.</t>
  </si>
  <si>
    <t xml:space="preserve">2.1 How many of the total submitted tax returns were audited by the tax administration (rather than only self-assessed by the taxpayers) in each of the years 2015-2017? </t>
  </si>
  <si>
    <t xml:space="preserve">3.1 For each of following criteria please indicate the number (frequency) and value (monetary amounts) of administrative penalties imposed for taxpayer non-disclosure/false disclosure of taxable income or expenditures for each of the years 2015-2017. </t>
  </si>
  <si>
    <t xml:space="preserve"> 4.1 For each of following criteria please indicate the percentage of the number of administrative penalties (referred in question 3 above) collected so far, sorted according to the years in which the penalties were imposed.  </t>
  </si>
  <si>
    <t xml:space="preserve">5.1 For each of the following criteria, please provide the number of tax investigations referred to criminal prosecution during the years 2015-2017. </t>
  </si>
  <si>
    <t xml:space="preserve">5.2 For each of the following criteria, please provide the number of tax investigations finalised through criminal prosecution during the years 2015-2017. </t>
  </si>
  <si>
    <t xml:space="preserve">6.1 Does the jurisdiction offer specific legal protection for whistleblowers in the tax administration (both permanent and contractual employees) who report on and/or publish cases of serious violations of the law (e.g. political interference, disruption of procedure, abuse of office, tax evasion, bribery, etc) within the tax administration? </t>
  </si>
  <si>
    <t xml:space="preserve">6.2 Were there any cases where serious violations of the law were revealed as a result of whistleblowers who were tax administration's staff? </t>
  </si>
  <si>
    <t xml:space="preserve">6.3 Are whistleblowers at the tax administration exposed to prison terms for breaching confidentiality laws or contracts ?  </t>
  </si>
  <si>
    <t>6.4 Were there any cases in the past where whistleblowers were sanctioned (e.g. fired or imprisoned) for divulging or publicly disclosing confidential information?</t>
  </si>
  <si>
    <t xml:space="preserve"> 7.1 For each of following criteria, please provide details on the number of staff working in the large taxpayer office/programme (LTO) in the years 2015-2017. If your jurisdiction doesn't have an LTO, please write 'Not- applicable' under each of the years 2015-2017. </t>
  </si>
  <si>
    <t>7.2 Is it a common practice for tax administration staff working in the LTO to be working on an ongoing basis on the premises of private companies they audit?</t>
  </si>
  <si>
    <t>7.3 Is there any rotation requirement for those tax administration staff working on the premises of the private companies (e.g. a maximum number of months/years the tax administration auditor can work on the audit of the same large taxpayer)?</t>
  </si>
  <si>
    <t xml:space="preserve">8.1 For each of following criteria please provide the number of staff working in the High Net Wealth Individuals (HNWIs) unit/programme at the end of the years 2015-2017. If you don't have an HNWIs unit/programme, please write 'Not- applicable' under each of the years 2015-2017. </t>
  </si>
  <si>
    <t xml:space="preserve">9.1 For each of the years 2015-2017, please mention the total number of tax administration's staff who left the tax administration for working in the private sector. </t>
  </si>
  <si>
    <t xml:space="preserve">9.2 Are there any restrictions imposed by law or regulation for tax administration's staff who leave the tax administration for working in the private sector (e.g. cooling-off periods)? </t>
  </si>
  <si>
    <t xml:space="preserve">9.3 Are there any criminal sanctions or administrative sanctions (e.g. fines, loss of pension rights) or other sanctions (e.g. deprivation of professional license) for violation of these restrictions? </t>
  </si>
  <si>
    <t>9.4 Were there any cases of violation of these restrictions in the past by tax administration's staff from 2015 to 2017?</t>
  </si>
  <si>
    <t>Percentage of total staff of the tax administration that left working for the private sector</t>
  </si>
  <si>
    <t>Percentage of total staff of the tax administration that are civil servants and left working for the private sector</t>
  </si>
  <si>
    <t>10.1 Please provide the number of staff (in FTE) responsible for processing and reviewing the account data received through the implementation of the Common Reporting Standard (CRS) at the end of the year 2017.</t>
  </si>
  <si>
    <t>10.2 Please specify the total number of taxpayers for whom account data was received from or sent to a foreign tax administration with an activated CRS exchange relationship at the end of the year 2017.</t>
  </si>
  <si>
    <t>10.3 Please provide the number of taxpayers for whom the account data received through CRS exchange relationship for year 2017 could not be matched so far by the tax administration to any tax resident.</t>
  </si>
  <si>
    <t xml:space="preserve">10.4 How often did the tax administration audit the implementation of the CRS (domestic legislation and regulation) by reporting financial institutions during the year 2017? </t>
  </si>
  <si>
    <t>10.5 Please specify the number of taxpayers about whom any type of audit has been initiated by the tax administration based on the account data received through CRS exchange relationship for the year 2017.</t>
  </si>
  <si>
    <t>10.6 Would the tax administration be willing to release more detailed aggregate data along our proposal for statistics template: https://www.taxjustice.net/wp-content/uploads/2013/04/AEoI-Statistics-Explanation-with-proposal.pdf?</t>
  </si>
  <si>
    <t xml:space="preserve">11.1 Has the tax administration established a dedicated service to manage data received through Country-by-Country Reporting (CBCR)? </t>
  </si>
  <si>
    <t>11.2 Please provide the number of staff (in FTE) responsible for reviewing the data received through CBCR at the end of the year 2017.</t>
  </si>
  <si>
    <t>11.3 Please specify the total number of taxpayers for whom CBCR data was received from or sent to a foreign tax authority at the end of the year 2017.</t>
  </si>
  <si>
    <t>11.4 Please specify the number of taxpayers about whom any type of audit has been initiated by the tax administration based on the data received through CBCR for the year 2017.</t>
  </si>
  <si>
    <t>11.5 Would the tax administration be willing to release country level aggregates of CBCR data, to be filed in http://datafortaxjustice.net/?</t>
  </si>
  <si>
    <t>Criteria/Detail</t>
  </si>
  <si>
    <t>Total number of Desk audits.</t>
  </si>
  <si>
    <t>Number of Desk audits regarding Personal Income Tax (PIT).</t>
  </si>
  <si>
    <t>Number of Desk audits regarding Corporate Income Tax (CIT).</t>
  </si>
  <si>
    <t>Number of Desk audits regarding Value Added Tax (VAT).</t>
  </si>
  <si>
    <t>Number of on-site audits regarding Corporate Income Tax (CIT).</t>
  </si>
  <si>
    <t xml:space="preserve">Of which number of on-site audits of large taxpayers* regarding Corporate Income Tax (CIT) </t>
  </si>
  <si>
    <t>Number of on-site audits regarding Personal Income Tax (PIT).</t>
  </si>
  <si>
    <t>Number of on-site audits regarding Value Added Tax (VAT).</t>
  </si>
  <si>
    <t xml:space="preserve">Total number of on-site audits. </t>
  </si>
  <si>
    <t>Staff number carrying out on-site audits regarding Corporate Income Tax (CIT).</t>
  </si>
  <si>
    <t xml:space="preserve">Of which staff number carrying out on-site audits of large taxpayers* regarding Corporate Income Tax (CIT) </t>
  </si>
  <si>
    <t>Staff number carrying out on-site audits regarding Personal Income Tax (PIT).</t>
  </si>
  <si>
    <t>Staff number carrying out on-site audits regarding Value Added Tax (VAT).</t>
  </si>
  <si>
    <t xml:space="preserve">Total staff number carrying out on-site audits. </t>
  </si>
  <si>
    <t xml:space="preserve">Additional amount of tax collected following on-site audits regarding Corporate Income Tax (CIT).
</t>
  </si>
  <si>
    <t>Of which additional amount of tax collected following on-site audits of large taxpayers* regarding Corporate Income Tax (CIT).</t>
  </si>
  <si>
    <t>Additional amount of tax collected following on-site audits regarding Personal Income Tax (PIT).</t>
  </si>
  <si>
    <t xml:space="preserve">Additional amount of tax collected following on-site audits regarding Value Added Tax (VAT).
</t>
  </si>
  <si>
    <t xml:space="preserve">Total additional amount of tax collected following on-site audits. </t>
  </si>
  <si>
    <t>Staff number carrying out comprehensive audits regarding Corporate Income Tax (CIT).</t>
  </si>
  <si>
    <t>Staff number carrying out comprehensive audits regarding Personal Income Tax (PIT).</t>
  </si>
  <si>
    <t xml:space="preserve">Staff number carrying out comprehensive audits regarding Value Added Tax (VAT).
</t>
  </si>
  <si>
    <t xml:space="preserve">Total staff number carrying out comprehensive audits. </t>
  </si>
  <si>
    <t>Please specify in absolute numbers.</t>
  </si>
  <si>
    <t>Please specify in percentage of total tax returns.</t>
  </si>
  <si>
    <t xml:space="preserve">…of which relating to PIT. Please specify in absolute numbers. </t>
  </si>
  <si>
    <t>…of which relating to PIT. Please specify in percentage of total PIT tax returns.</t>
  </si>
  <si>
    <t xml:space="preserve">…of which relating to CIT. Please specify in absolute numbers. </t>
  </si>
  <si>
    <t>…of which relating to CIT. Please specify in percentage of total CIT tax returns.</t>
  </si>
  <si>
    <t xml:space="preserve">…of which relating to VAT. Please specify in absolute numbers. </t>
  </si>
  <si>
    <t>…of which relating to VAT. Please specify in percentage of total VAT tax returns.</t>
  </si>
  <si>
    <t xml:space="preserve">Total number of administrative penalties due.  </t>
  </si>
  <si>
    <t>Total value of administrative penalties due.</t>
  </si>
  <si>
    <t>number relating to PIT.</t>
  </si>
  <si>
    <t>value relating to PIT.</t>
  </si>
  <si>
    <t>number relating to CIT.</t>
  </si>
  <si>
    <t>value relating to CIT.</t>
  </si>
  <si>
    <t>number relating to VAT.</t>
  </si>
  <si>
    <t>value relating to VAT.</t>
  </si>
  <si>
    <t>Percentage of total number</t>
  </si>
  <si>
    <t>Percentage of relating to PIT</t>
  </si>
  <si>
    <t>Percentage of relating to CIT</t>
  </si>
  <si>
    <t>Percentage of relating to VAT</t>
  </si>
  <si>
    <t>Total number referred</t>
  </si>
  <si>
    <t>Number of PIT referred</t>
  </si>
  <si>
    <t>Number of CIT referred</t>
  </si>
  <si>
    <t>Number of VAT referred</t>
  </si>
  <si>
    <t>Total number finalised</t>
  </si>
  <si>
    <t>Number of PIT finalised</t>
  </si>
  <si>
    <t>Number of CIT finalised</t>
  </si>
  <si>
    <t>Number of VAT finaalised</t>
  </si>
  <si>
    <t>Does jur offer legal protection?</t>
  </si>
  <si>
    <t>Cases of violation revealed through whistleblowers</t>
  </si>
  <si>
    <t>Are whistleblowers exposed to prison</t>
  </si>
  <si>
    <t>Past cases of sanctions against whistleblowers</t>
  </si>
  <si>
    <t>Total number of staff</t>
  </si>
  <si>
    <t>Staff departures</t>
  </si>
  <si>
    <t>Staff recruitments</t>
  </si>
  <si>
    <t>Number of civil servant staff</t>
  </si>
  <si>
    <t>Number of permanent staff</t>
  </si>
  <si>
    <t>Working on premises of firm</t>
  </si>
  <si>
    <t>Rotation requirement for working on premises</t>
  </si>
  <si>
    <t>Total number of staff left for working in the private sector</t>
  </si>
  <si>
    <t>number of civil servant left for working in the private sector</t>
  </si>
  <si>
    <t>number of LTO staff left for working in the private sector</t>
  </si>
  <si>
    <t>number of LTO civil servant left for working in the private sector</t>
  </si>
  <si>
    <t>number of HNWI staff left for working in the private sector</t>
  </si>
  <si>
    <t>Number of HNWI civil servant left for working in the private sector</t>
  </si>
  <si>
    <t>Yes, for all types of staff (please specify the restriction or provide a reference).</t>
  </si>
  <si>
    <t>Yes, only for civil servants staff (please specify the restriction or provide a reference).</t>
  </si>
  <si>
    <t>No</t>
  </si>
  <si>
    <t>Yes. Please specify the sanction and provide a reference.</t>
  </si>
  <si>
    <t>Past cases of violation</t>
  </si>
  <si>
    <t>Number of taxpayers for whom account data was received.</t>
  </si>
  <si>
    <t>Number of taxpayers for whom account data was sent.</t>
  </si>
  <si>
    <t xml:space="preserve">Please specify in absolute numbers. </t>
  </si>
  <si>
    <t>If the tax administration is not responsible for this task, please write Not Applicable.</t>
  </si>
  <si>
    <t xml:space="preserve">Please specify in absolute numbers. Please see 'annex A' for clarifications of the different types of audits. </t>
  </si>
  <si>
    <t>Yes. Please provide a contact person with whom we can follow up on this.</t>
  </si>
  <si>
    <t>No.</t>
  </si>
  <si>
    <t>Yes/No</t>
  </si>
  <si>
    <t>Number of taxpayers for whom data was received.</t>
  </si>
  <si>
    <t>Number of taxpayers for whom data was sent.</t>
  </si>
  <si>
    <t>Active taxpayers</t>
  </si>
  <si>
    <t>Tax revenue</t>
  </si>
  <si>
    <t>Number of taxpayers managed by LTO</t>
  </si>
  <si>
    <t>Total staff of TA in 2015</t>
  </si>
  <si>
    <t>Country-Name</t>
  </si>
  <si>
    <t>Country-ISO</t>
  </si>
  <si>
    <t>Year/Short title</t>
  </si>
  <si>
    <t>Total</t>
  </si>
  <si>
    <t>PIT</t>
  </si>
  <si>
    <t>CIT</t>
  </si>
  <si>
    <t>VAT</t>
  </si>
  <si>
    <t>CIT (large)</t>
  </si>
  <si>
    <t>Number of VAT finlised</t>
  </si>
  <si>
    <t>Legal protection</t>
  </si>
  <si>
    <t>Cases of violation revealed</t>
  </si>
  <si>
    <t>Exposure to prison</t>
  </si>
  <si>
    <t>Past cases of sanctions</t>
  </si>
  <si>
    <t>Total number of staff left</t>
  </si>
  <si>
    <t>number of civil servant left</t>
  </si>
  <si>
    <t>number of LTO staff left</t>
  </si>
  <si>
    <t>number of LTO civil servant left</t>
  </si>
  <si>
    <t>number of HNWI staff left</t>
  </si>
  <si>
    <t>Number of HNWI civil servant left</t>
  </si>
  <si>
    <t>Yes, all</t>
  </si>
  <si>
    <t>Yes, only civil servants</t>
  </si>
  <si>
    <t>Yes</t>
  </si>
  <si>
    <t>Number of staff left as percentage of total staff</t>
  </si>
  <si>
    <t>Number of civil servant staff left as percentage of total staff</t>
  </si>
  <si>
    <t>Number of staff responsible</t>
  </si>
  <si>
    <t>Received-number of taxpayers</t>
  </si>
  <si>
    <t>Sent-number of taxpayers</t>
  </si>
  <si>
    <t>Received-number of taxpayers-could not be matched</t>
  </si>
  <si>
    <t>Audit of implementation of RFIs</t>
  </si>
  <si>
    <t>Number of taxpayer audits initiated bc of CRS</t>
  </si>
  <si>
    <t>Has established dedicated service?</t>
  </si>
  <si>
    <t>Number of taxpayer audits initiated bc of CBCR</t>
  </si>
  <si>
    <t>Willingness to release more aggregate data</t>
  </si>
  <si>
    <t>PIT active</t>
  </si>
  <si>
    <t>CIT active</t>
  </si>
  <si>
    <t>VAT active</t>
  </si>
  <si>
    <t>Withholding</t>
  </si>
  <si>
    <t>Total 2015</t>
  </si>
  <si>
    <t>Number of corporate taxpayers managed by LTO</t>
  </si>
  <si>
    <t>Cyprus</t>
  </si>
  <si>
    <t>CYP</t>
  </si>
  <si>
    <t>NA</t>
  </si>
  <si>
    <t>NR</t>
  </si>
  <si>
    <t>√</t>
  </si>
  <si>
    <t>Provided that there is not legislative conflict
Contact person: Mr. Marcos Constanti</t>
  </si>
  <si>
    <t>√
Contact person: Mr. Eugenios Eugeniou</t>
  </si>
  <si>
    <t>Finland</t>
  </si>
  <si>
    <t>FIN</t>
  </si>
  <si>
    <t>Duty of confidentiality</t>
  </si>
  <si>
    <t>Newly appointed senior diretors and tax directors have cooling off period (6 months)</t>
  </si>
  <si>
    <t xml:space="preserve">The Criminal Code of Finland
Taxation documents concerning a taxpayer's financial position and any other
taxation documents containing information on an identifiable taxpayer are
confidential. The Criminal Code of Finland. Chapter 40 - Offences in office (604/2002). CIVIL SERVANTS 
Section 5 - Breach and negligent breach of official secrecy (604/2002)
(1) If a public official intentionally, while in service or thereafter, unlawfully
.(1) discloses a document or information which pursuant to the Act on the
Openness of Government Activities (621/1999) or another Act is to be
kept secret of not disclosed, or
(2) makes use of the document or information referred to in paragraph (1)
to the benefit of himself or herself or to the loss of another,
shall, unless a more severe penalty has been provided elsewhere in law for the
act, be sentenced for breach of official secrecy to a fine or to imprisonment for at
most two years
----------- 
Chapter 38 - Data and communications offences (578/1995) THIS IS FOR OTHER STAFF NOT FOR CIVIL SERVANTS 
Section 1 - Secrecy offence (578/1995)
A person who in violation of a secrecy duty provided by an Act or Decree or specifically
ordered by an authority pursuant to an Act
.
(1) discloses information which should be kept secret and which he or she
has learnt by virtue of his or her position or task or in the performance
of a duty, or
(2) makes use of such a secret for the gain of himself or herself or another
shall be sentenced, unless the act is punishable under Chapter 40, section 5, for
a secrecy offence to a fine or to imprisonment for at most one year.
Section 2 - Secrecy violation (578/1995)
(1) If the secrecy offence, in view of the significance of the act as concerns the protection
of privacy or confidentiality, or the other relevant circumstances, is petty
when assessed as a whole, the offender shall be sentenced for a secrecy violation
to a fine.
(2) Also a person who has violated a secrecy duty referred to in section 1 and it is
specifically provided that such violation is punishable as a secrecy violation, shall
also be sentenced for a secrecy violation.
The Criminal Code of Finland
Taxation documents concerning a taxpayer's financial position and any other
taxation documents containing information on an identifiable taxpayer are
confidential. The Criminal Code of Finland. Chapter 40 - Offences in office (604/2002). CIVIL SERVANTS 
Section 5 - Breach and negligent breach of official secrecy (604/2002)
(1) If a public official intentionally, while in service or thereafter, unlawfully
.(1) discloses a document or information which pursuant to the Act on the
Openness of Government Activities (621/1999) or another Act is to be
kept secret of not disclosed, or
(2) makes use of the document or information referred to in paragraph (1)
to the benefit of himself or herself or to the loss of another,
shall, unless a more severe penalty has been provided elsewhere in law for the
act, be sentenced for breach of official secrecy to a fine or to imprisonment for at
most two years
----------- 
Chapter 38 - Data and communications offences (578/1995) THIS IS FOR OTHER STAFF NOT FOR CIVIL SERVANTS 
Section 1 - Secrecy offence (578/1995)
A person who in violation of a secrecy duty provided by an Act or Decree or specifically
ordered by an authority pursuant to an Act
.
(1) discloses information which should be kept secret and which he or she
has learnt by virtue of his or her position or task or in the performance
of a duty, or
(2) makes use of such a secret for the gain of himself or herself or another
shall be sentenced, unless the act is punishable under Chapter 40, section 5, for
a secrecy offence to a fine or to imprisonment for at most one year.
Section 2 - Secrecy violation (578/1995)
(1) If the secrecy offence, in view of the significance of the act as concerns the protection
of privacy or confidentiality, or the other relevant circumstances, is petty
when assessed as a whole, the offender shall be sentenced for a secrecy violation
to a fine.
(2) Also a person who has violated a secrecy duty referred to in section 1 and it is
specifically provided that such violation is punishable as a secrecy violation, shall
also be sentenced for a secrecy violation.
</t>
  </si>
  <si>
    <t>About 1000</t>
  </si>
  <si>
    <t>X</t>
  </si>
  <si>
    <t>Lithuania</t>
  </si>
  <si>
    <t>LTU</t>
  </si>
  <si>
    <t>N/A</t>
  </si>
  <si>
    <t>not</t>
  </si>
  <si>
    <t>https://www.e-tar.lt/portal/lt/legalActEditions/TAR.C0E550D6ADF0</t>
  </si>
  <si>
    <t>https://www.e-tar.lt/portal/lt/legalAct/4ebe66c0262311e5bf92d6af3f6a2e8b</t>
  </si>
  <si>
    <t>once per year</t>
  </si>
  <si>
    <t>Not Applicable</t>
  </si>
  <si>
    <t>Latvia</t>
  </si>
  <si>
    <t>LVA</t>
  </si>
  <si>
    <t>National law "Prevention of conflicts of interest in the activities of state officials"determines - 2 years after termination of civil service it is prohibited for an official to benefit from a private commercial company (property,membership, position) for which any decisions were made  while performing civil service duties.</t>
  </si>
  <si>
    <t>Administrative sanctions - fee  and in some cases restriction to take a position of the "state offcial". The sanctions are described in Latvian Administrative Violations Codex Nr.166.30.</t>
  </si>
  <si>
    <t xml:space="preserve">NA
The matching is not finished 
</t>
  </si>
  <si>
    <t>The exchange of information was not carried out yet</t>
  </si>
  <si>
    <t>NO</t>
  </si>
  <si>
    <t>Poland</t>
  </si>
  <si>
    <t>POL</t>
  </si>
  <si>
    <t>Poland does not have any specific regulations dedicated to protection of whistleblowers. Under the Polish law employees are only generally protected against negative consequences related to the fact he or she revealed information concerning unlawful actions. Relevant provisions are specified in the Polish labour code.</t>
  </si>
  <si>
    <t>The provisions of article 265 and 266 of the Polish Penal Code constitute a legal penal consequence for revealing confidential information.</t>
  </si>
  <si>
    <t xml:space="preserve">Yes, according to the Polish law (Act on restrictions on conducting business activities by  persons holding public functions) there are restrictions imposed on the tax administration staff concerning working for private sector.
The above mentioned restrictions concern the management staff of the Polish tax administration (i.e.: director general, directors of departments and heads of divisions in the Ministry of Finance; employees employed with equal level of remuneration as the aforementioned, civil servants employed in the Ministry of Finance or in the tax authorities of the National Revenue Administration). The employees indicated above are not allowed to be employed by entrepreneur in case they participated in making decision in entrepreneur individual case before a year after termination of their employment or holding a position. The restrictions do not embrace local and state tax assessment decisions with except for cases of tax or fee relief and exemption cases. Some specific provisions may impose further restrictions for particular positions such as solicitors.
</t>
  </si>
  <si>
    <t xml:space="preserve">Yes, who employs employees indicated above in 9.2.a against the restrictions described there may be punished a fine or arrest penalty ((Act on restrictions on conducting business activities by  persons holding public functions).
</t>
  </si>
  <si>
    <t>No infromation available on this matter. The matching procedure is ongoing.</t>
  </si>
  <si>
    <t>No information available on this matter.</t>
  </si>
  <si>
    <t>no</t>
  </si>
  <si>
    <t>Portugal</t>
  </si>
  <si>
    <t>PRT</t>
  </si>
  <si>
    <t>9 (HNWIs unit/programme included at LTO)</t>
  </si>
  <si>
    <t>The tax administration is currently processing the data received under the CRS.</t>
  </si>
  <si>
    <t>The tax administration is currently processing the data received under CRS.</t>
  </si>
  <si>
    <t>No (not yet)</t>
  </si>
  <si>
    <t>The personnel responsible for CBCR is also responsible for all the administrative cooperation, in the total of nine.</t>
  </si>
  <si>
    <t>Not yet applicable.</t>
  </si>
  <si>
    <t>No (under evaluation)</t>
  </si>
  <si>
    <t>Slovak Republic</t>
  </si>
  <si>
    <t>SVK</t>
  </si>
  <si>
    <t>Notes</t>
  </si>
  <si>
    <t>Finland: 2017 not yet ready</t>
  </si>
  <si>
    <t>Lithuania: Please note that the numbers includes information only related to PIT, CIT, VAT.</t>
  </si>
  <si>
    <t>Lithuania: Please note that in this answer the numbers consist of how many tax returns were examinated durring individual assessments related to analysis of personal assets and income data and how many tax returns were inspected durring tax investigations and tax audit.</t>
  </si>
  <si>
    <t>Latvia: Tax audit of the Latvian tax administration is carried out for a specific tax period and type of taxes, not for declarations. Consequently, it is impossible to distinguish between the Annual Income Statement, the Employer's Reports and the Statement of Capital Gains, as well as the incorrect number of declarations for different tax periods.</t>
  </si>
  <si>
    <t>Finland: 2017 data not yet ready</t>
  </si>
  <si>
    <t>Slovakia: The value of administrative penalties includes in particular interest on late payments, which make up around 65%, the rest are penalties from tax administration and penalties from tax audit.</t>
  </si>
  <si>
    <t>Slovakia: The data includes only income tax of business (entrepreneurs and legal persons)</t>
  </si>
  <si>
    <t xml:space="preserve">Lithuania: Please note that State Tax Inspectorate does not perform criminal investigations and does not have date about results of pre-trial investigations. </t>
  </si>
  <si>
    <t>Portugal: Numbers changed after clarification</t>
  </si>
  <si>
    <t xml:space="preserve">Lithuania: Audits of High Net Wealth Individuals are carried out by auditors of Division for Resident Audit. There are no special Unit or auditors that is assigned to High Net Wealth Individuals programme. </t>
  </si>
  <si>
    <t>Lithuania: Please note that it is a general number. We can not provide the specific number of tax administration's staff who left for working in the private sector since we do not have this kind of information.</t>
  </si>
  <si>
    <t>Lithuania: Please note that according to article 533 of the Code of Administrative Offences of the Republic of Lithuania the tax administrator shall acquire the right to impose the sanction which could be the following: for the first time from 140 to 300 euros and for the repeated violation from 300 to 580 euros.</t>
  </si>
  <si>
    <t>Poland: approximate value</t>
  </si>
  <si>
    <t>Finland: approximate value</t>
  </si>
  <si>
    <t>Lithuania: Please note that the tax investigation could cover the examination of tax returns and payment of few taxes (e.g.  VAT and CIT). In these cases we assign such tax investigations to both categories: 1.c “Number of Desk Audits  regarding Corporate Income tax (CIT)”  and 1.d  “Number of Desk Audits regarding Value Added TAX (VAT)”</t>
  </si>
  <si>
    <t>Note by Slovakia: Staff carrying out audits is not divided by type of tax or type of audit</t>
  </si>
  <si>
    <t>Poland: Please bear in mind that the presented data as far as number of audits in PIT, CIT and VAT are concerned relate to the audits during which the irregularities were detected. The VAT audits ussually embrace at least a year period and according to the Polish tax law in general taxpayers are obliged to submit VAT returns monthly.</t>
  </si>
  <si>
    <t>Slovakia: The numbers include only income tax of business (entrepreneurs and legal persons)</t>
  </si>
  <si>
    <t>Lithuania: Please note that we provide date about penalties related to PIT, CIT, VAT that imposed after Tax audits according to Low on Tax Administration of the Republic of Lithuania.  
”Article 139. Penalties for Reducing Payable Taxes . If the tax administrator determines that the taxpayer has failed to calculate taxes not subject to declaration (including the tax to be calculated in the customs declaration) or has failed to declare taxes subject to declaration or has illegally applied a lower tax rate, which has resulted in an illegal reduction of payable tax, the amount of tax underpayment shall be calculated in respect of the taxpayer and a penalty equal to 10-50% of the said amount shall be imposed, unless the relevant tax law provides otherwise. The amount of the actual penalty imposed shall be conditional on the type of violation, on whether the taxpayer has cooperated with the tax administrator, on the acknowledgement of having committed a violation of tax laws and on other circumstances which the tax administrator deems to be relevant when imposing a smaller or larger fine.”</t>
  </si>
  <si>
    <t>Portugal:  A criminal investigation process may contain offences of several tax codes (PIT, CIT and VAT). Thus, the numbers presented on line 5.1.a, can also be accounted simultaneously on lines 5.1.b, c and d, according to the taxes considered in the process.</t>
  </si>
  <si>
    <t>Lithuania: Number includes also staff that changes departments within the tax administration</t>
  </si>
  <si>
    <t>Portugal: The personnel responsible for CRS is also responsible for all the administrative cooperation, in the total of nine.</t>
  </si>
  <si>
    <t>Poland: no. Of CRS reports received</t>
  </si>
  <si>
    <t>Poland: no. Of CRS reports sent</t>
  </si>
  <si>
    <t xml:space="preserve">Lithuania: Please note that in this answer and below as well the numbers consist of how many tax investigations have been conducted and how many taxpayers were contacted (by phone, e-mail, other means) regarding incorrect tax returns. The total number is significantly different from the one reported in ISORA as it was </t>
  </si>
  <si>
    <t>Slovakia: Due to the deadline for submitting tax returns, the data for 2017 are not available yet.</t>
  </si>
  <si>
    <t>Portugal:  Data presented refers to offences stated in articles 116.º to 119.º of "Regime Geral das Infrações Tributárias"/general law on tax offences</t>
  </si>
  <si>
    <t>Cyprus: Unclear whether number includes also includes staff within tax administration</t>
  </si>
  <si>
    <t>Slovakia: In accordance with the Tax Code, Slovak Financial administration does not perform desk audits.</t>
  </si>
  <si>
    <t>Finland: Unclear whether number includes also includes staff within tax administration</t>
  </si>
  <si>
    <t>Average values</t>
  </si>
  <si>
    <t>Country</t>
  </si>
  <si>
    <t>Year</t>
  </si>
  <si>
    <t>Total number of taxpayers</t>
  </si>
  <si>
    <t>Average</t>
  </si>
  <si>
    <t/>
  </si>
  <si>
    <t>1.a-2015</t>
  </si>
  <si>
    <t>1.b-2015</t>
  </si>
  <si>
    <t>1.c-2015</t>
  </si>
  <si>
    <t>1.d-2015</t>
  </si>
  <si>
    <t>Total desk audits per taxpayer</t>
  </si>
  <si>
    <t>PIT desk audits per PIT taxpayers</t>
  </si>
  <si>
    <t>CIT desk audits per CIT taxpayers</t>
  </si>
  <si>
    <t>VAT desk audits per VAT taxpayers</t>
  </si>
  <si>
    <t>Lithuania: Please note that in this answer and below as well the numbers consist of how many tax investigations have been conducted and how many taxpayers were contacted (by phone, e-mail, other means) regarding incorrect tax returns.</t>
  </si>
  <si>
    <t>calculated</t>
  </si>
  <si>
    <t>On-site audits of non-large taxpayers regarding CIT</t>
  </si>
  <si>
    <t>CIT on-site audits divided by all taxpayers</t>
  </si>
  <si>
    <t>CIT on-site audits large divided by taxpayers managed by LTO (2015)</t>
  </si>
  <si>
    <t>CIT on-site audits non-large divided by CIT taxpayers not managed by LTO (2015)</t>
  </si>
  <si>
    <t>PIT on-site audits divided by PIT taxpayers (2015)</t>
  </si>
  <si>
    <t>VAT on-site audits divided by VAT taxpayers (2015)</t>
  </si>
  <si>
    <t>Average number of audits per FTE</t>
  </si>
  <si>
    <t>Of which additional amount of tax collected following on-site audits of non-large taxpayers* regarding Corporate Income Tax (CIT).</t>
  </si>
  <si>
    <t>Average audit yield (CIT)</t>
  </si>
  <si>
    <t>Average audit yield (CIT large)</t>
  </si>
  <si>
    <t>Average audit yield (CIT non-large)</t>
  </si>
  <si>
    <t>Average audit yield (PIT)</t>
  </si>
  <si>
    <t>Average audit yield (VAT)</t>
  </si>
  <si>
    <t>Average audit yield (Total)</t>
  </si>
  <si>
    <t>CIT (non-large)</t>
  </si>
  <si>
    <t>Number of CIT taxpayers not managed by LTO</t>
  </si>
  <si>
    <t>CIT (non-differentiated)</t>
  </si>
  <si>
    <t>2.1.a-2015</t>
  </si>
  <si>
    <t>2.1.b-2015</t>
  </si>
  <si>
    <t>2.1.c-2015</t>
  </si>
  <si>
    <t>2.1.d-2015</t>
  </si>
  <si>
    <t>2.1.e-2015</t>
  </si>
  <si>
    <t>2.1.f-2015</t>
  </si>
  <si>
    <t>2.1.g-2015</t>
  </si>
  <si>
    <t>2.1.h-2015</t>
  </si>
  <si>
    <t>Total %</t>
  </si>
  <si>
    <t>PIT %</t>
  </si>
  <si>
    <t>CIT %</t>
  </si>
  <si>
    <t>VAT %</t>
  </si>
  <si>
    <t>3.1.a-2015</t>
  </si>
  <si>
    <t>3.1.b-2015</t>
  </si>
  <si>
    <t>3.1.c-2015</t>
  </si>
  <si>
    <t>3.1.d-2015</t>
  </si>
  <si>
    <t>3.1.e-2015</t>
  </si>
  <si>
    <t>3.1.f-2015</t>
  </si>
  <si>
    <t>3.1.g-2015</t>
  </si>
  <si>
    <t>3.1.h-2015</t>
  </si>
  <si>
    <t>4.1.a-2015</t>
  </si>
  <si>
    <t>4.1.b-2015</t>
  </si>
  <si>
    <t>4.1.c-2015</t>
  </si>
  <si>
    <t>4.1.d-2015</t>
  </si>
  <si>
    <t>Administrative Penalties in relation to no. Of taxpayers and tax revenue</t>
  </si>
  <si>
    <t>Total value of administrative penalties due. (T€)</t>
  </si>
  <si>
    <t>value relating to PIT. (T€)</t>
  </si>
  <si>
    <t>value relating to CIT. (T€)</t>
  </si>
  <si>
    <t>value relating to VAT. (T€)</t>
  </si>
  <si>
    <t>No. Of administrative penalties relating to PIT per 100 active PIT taxpayers</t>
  </si>
  <si>
    <t>Value of administrative penalties relating to PIT divided by PIT revenue collected</t>
  </si>
  <si>
    <t>No. Of administrative penalties relating to CIT per 100 active CIT taxpayers</t>
  </si>
  <si>
    <t>Value of administrative penalties relating to CIT divided by CIT revenue collected</t>
  </si>
  <si>
    <t>No. Of administrative penalties relating to VAT per 100 active VAT taxpayers</t>
  </si>
  <si>
    <t>Value of administrative penalties relating to VAT divided by VAT revenue collected</t>
  </si>
  <si>
    <t>Average value of 1 penalty imposed</t>
  </si>
  <si>
    <t>596000</t>
  </si>
  <si>
    <t>285000</t>
  </si>
  <si>
    <t>202000</t>
  </si>
  <si>
    <t>5.1.a-2015</t>
  </si>
  <si>
    <t>5.1.b-2015</t>
  </si>
  <si>
    <t>5.1.c-2015</t>
  </si>
  <si>
    <t>5.1.d-2015</t>
  </si>
  <si>
    <t>5.2.a-2015</t>
  </si>
  <si>
    <t>5.2.b-2015</t>
  </si>
  <si>
    <t>5.2.c-2015</t>
  </si>
  <si>
    <t>5.2.d-2015</t>
  </si>
  <si>
    <t>Number of VAT finalised</t>
  </si>
  <si>
    <t>Total number of criminal prosecutions per 100 taxpayers</t>
  </si>
  <si>
    <t>Total number of criminal prosecutions finalised per 100 taxpayers</t>
  </si>
  <si>
    <t>Total number not finalised per 100 taxpayers</t>
  </si>
  <si>
    <t>Finalised</t>
  </si>
  <si>
    <t>Not finalised</t>
  </si>
  <si>
    <t>Withholding active</t>
  </si>
  <si>
    <t>Total active</t>
  </si>
  <si>
    <t xml:space="preserve"> Total</t>
  </si>
  <si>
    <t xml:space="preserve"> PIT</t>
  </si>
  <si>
    <t xml:space="preserve"> CIT</t>
  </si>
  <si>
    <t xml:space="preserve"> VAT</t>
  </si>
  <si>
    <t>6.1.a</t>
  </si>
  <si>
    <t>6.2.a</t>
  </si>
  <si>
    <t>6.3.a</t>
  </si>
  <si>
    <t>6.4.a</t>
  </si>
  <si>
    <t>7.1.a-2015</t>
  </si>
  <si>
    <t>7.1.b-2015</t>
  </si>
  <si>
    <t>7.1.c-2015</t>
  </si>
  <si>
    <t>7.1.d-2015</t>
  </si>
  <si>
    <t>7.1.e-2015</t>
  </si>
  <si>
    <t>7.2.a</t>
  </si>
  <si>
    <t>7.3.a</t>
  </si>
  <si>
    <t>Number of non-civil servant staff</t>
  </si>
  <si>
    <t>Number of non-permanent staff</t>
  </si>
  <si>
    <t>Percentage of civil-servant staff</t>
  </si>
  <si>
    <t>Percentage of permanent staff</t>
  </si>
  <si>
    <t>Staff recruited in LTO divided by total number of staff in LTO</t>
  </si>
  <si>
    <t>Staff turnover (staff exchanged (no reduction or increase))</t>
  </si>
  <si>
    <t>Staff turnover by total</t>
  </si>
  <si>
    <t>No. Of corporate taxpayers managed per FTE</t>
  </si>
  <si>
    <t>Staff recruited by total staff</t>
  </si>
  <si>
    <t>Staff turnover (staff exchanged (no reduction or increase)</t>
  </si>
  <si>
    <t>Staff turnover by total staff in LTO</t>
  </si>
  <si>
    <t>Corporate taxpayers managed per FTE</t>
  </si>
  <si>
    <t>Staff turnover in LTO, average 2015-2017</t>
  </si>
  <si>
    <t>Corporate taxpayers managed by FTE</t>
  </si>
  <si>
    <t>8.1.a-2015</t>
  </si>
  <si>
    <t>8.1.b-2015</t>
  </si>
  <si>
    <t>8.1.c-2015</t>
  </si>
  <si>
    <t>8.1.d-2015</t>
  </si>
  <si>
    <t>8.1.e-2015</t>
  </si>
  <si>
    <t>Staff</t>
  </si>
  <si>
    <t>9.1.a-2015</t>
  </si>
  <si>
    <t>9.1.b-2015</t>
  </si>
  <si>
    <t>9.1.c-2015</t>
  </si>
  <si>
    <t>9.1.d-2015</t>
  </si>
  <si>
    <t>9.1.e-2015</t>
  </si>
  <si>
    <t>9.1.f-2015</t>
  </si>
  <si>
    <t>9.2.a-Yes all</t>
  </si>
  <si>
    <t>9.2.b-Yes only cs</t>
  </si>
  <si>
    <t>9.2.c-No</t>
  </si>
  <si>
    <t>9.3.a</t>
  </si>
  <si>
    <t>9.3.b</t>
  </si>
  <si>
    <t>9.4.a</t>
  </si>
  <si>
    <t>7.1.</t>
  </si>
  <si>
    <t>Total number of staff in LTO</t>
  </si>
  <si>
    <t>Staff departures of LTO</t>
  </si>
  <si>
    <t>Total number of staff in lto</t>
  </si>
  <si>
    <t>Percentage of LTO staff that left working for the private sector</t>
  </si>
  <si>
    <t>Percentage of total departures of the LTO that went into the private sector</t>
  </si>
  <si>
    <t>9816</t>
  </si>
  <si>
    <t>10.1.a</t>
  </si>
  <si>
    <t>10.2.a</t>
  </si>
  <si>
    <t>10.2.b</t>
  </si>
  <si>
    <t>10.3.a</t>
  </si>
  <si>
    <t>10.4.a</t>
  </si>
  <si>
    <t>10.5.a</t>
  </si>
  <si>
    <t>10.6.a-Yes</t>
  </si>
  <si>
    <t>10.6.b-No</t>
  </si>
  <si>
    <t>Number of taxpayers for whom account data was received</t>
  </si>
  <si>
    <t>Number of taxpayers for whom account data was sent</t>
  </si>
  <si>
    <t>No. Of staff divided by number of taxpayers for whom reports were received</t>
  </si>
  <si>
    <t>n/a</t>
  </si>
  <si>
    <t>Once per year</t>
  </si>
  <si>
    <t>Lithuania: 3-4 persons</t>
  </si>
  <si>
    <t>11.1.a</t>
  </si>
  <si>
    <t>11.2.a</t>
  </si>
  <si>
    <t>11.3.a</t>
  </si>
  <si>
    <t>11.3.b</t>
  </si>
  <si>
    <t>11.4.a</t>
  </si>
  <si>
    <t>11.5.a-Yes</t>
  </si>
  <si>
    <t>11.5.b-No</t>
  </si>
  <si>
    <t>Portugal: not yet</t>
  </si>
  <si>
    <t>Portugal: The personnel responsible for CBCR is also responsible for all the administrative cooperation, in the total of nine.</t>
  </si>
  <si>
    <t>Desk audits</t>
  </si>
  <si>
    <t>Audits of tax returns</t>
  </si>
  <si>
    <t>Administrative penalties imposed</t>
  </si>
  <si>
    <t>Whistleblower</t>
  </si>
  <si>
    <t>staff mobility</t>
  </si>
  <si>
    <t>cbcr</t>
  </si>
  <si>
    <t>No of NA</t>
  </si>
  <si>
    <t>No of NR</t>
  </si>
  <si>
    <t>No. Of N/A</t>
  </si>
  <si>
    <t>No. Of NA</t>
  </si>
  <si>
    <t>No. Of NR</t>
  </si>
  <si>
    <t>no. Of blank</t>
  </si>
  <si>
    <t>Number of desk audits</t>
  </si>
  <si>
    <t>Whistleblower protection</t>
  </si>
  <si>
    <t>Large taxpayer office</t>
  </si>
  <si>
    <t>High net worth individual unit</t>
  </si>
  <si>
    <t>Staff mobility</t>
  </si>
  <si>
    <t>Automatic exchange of information</t>
  </si>
  <si>
    <t>Country by country reporting</t>
  </si>
  <si>
    <t>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</si>
</sst>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
    <numFmt numFmtId="167" formatCode="#,##0.0"/>
  </numFmts>
  <fonts count="8">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theme="9" tint="-0.249977111117893"/>
      <name val="Calibri"/>
      <family val="2"/>
      <scheme val="minor"/>
    </font>
    <font>
      <sz val="11"/>
      <color rgb="FFC00000"/>
      <name val="Calibri"/>
      <family val="2"/>
      <scheme val="minor"/>
    </font>
    <font>
      <sz val="11"/>
      <color rgb="FF9C5700"/>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s>
  <borders count="7">
    <border>
      <left/>
      <right/>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thin">
        <color indexed="64"/>
      </bottom>
      <diagonal/>
    </border>
    <border>
      <left/>
      <right/>
      <top/>
      <bottom style="medium">
        <color indexed="64"/>
      </bottom>
      <diagonal/>
    </border>
    <border>
      <left style="medium">
        <color auto="1"/>
      </left>
      <right/>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38">
    <xf numFmtId="0" fontId="0" fillId="0" borderId="0" xfId="0"/>
    <xf numFmtId="0" fontId="1" fillId="2" borderId="0" xfId="0" applyFont="1" applyFill="1"/>
    <xf numFmtId="0" fontId="1" fillId="0" borderId="0" xfId="0" applyFont="1" applyFill="1" applyBorder="1"/>
    <xf numFmtId="0" fontId="0" fillId="0" borderId="0" xfId="0" applyFont="1" applyFill="1" applyBorder="1"/>
    <xf numFmtId="0" fontId="0" fillId="2" borderId="0" xfId="0" applyFill="1"/>
    <xf numFmtId="0" fontId="1" fillId="0" borderId="0" xfId="0" applyFont="1"/>
    <xf numFmtId="0" fontId="1" fillId="0" borderId="1" xfId="0" applyFont="1" applyBorder="1"/>
    <xf numFmtId="0" fontId="1" fillId="0" borderId="0" xfId="0" applyFont="1" applyBorder="1"/>
    <xf numFmtId="0" fontId="2" fillId="2" borderId="0" xfId="0" applyFont="1" applyFill="1" applyAlignment="1">
      <alignment horizontal="left"/>
    </xf>
    <xf numFmtId="0" fontId="2" fillId="0" borderId="0" xfId="0" applyFont="1" applyAlignment="1">
      <alignment horizontal="left"/>
    </xf>
    <xf numFmtId="0" fontId="0" fillId="2" borderId="0" xfId="0" applyFont="1" applyFill="1"/>
    <xf numFmtId="0" fontId="0" fillId="2" borderId="3" xfId="0" applyFont="1" applyFill="1" applyBorder="1"/>
    <xf numFmtId="10" fontId="1" fillId="0" borderId="0" xfId="1" applyNumberFormat="1" applyFont="1"/>
    <xf numFmtId="10" fontId="0" fillId="0" borderId="0" xfId="1" applyNumberFormat="1" applyFont="1"/>
    <xf numFmtId="10" fontId="1" fillId="0" borderId="1" xfId="1" applyNumberFormat="1" applyFont="1" applyBorder="1"/>
    <xf numFmtId="9" fontId="1" fillId="0" borderId="0" xfId="1" applyFont="1"/>
    <xf numFmtId="0" fontId="0" fillId="0" borderId="0" xfId="0" applyFont="1"/>
    <xf numFmtId="9" fontId="0" fillId="0" borderId="0" xfId="1" applyFont="1"/>
    <xf numFmtId="3" fontId="1" fillId="0" borderId="0" xfId="0" applyNumberFormat="1" applyFont="1"/>
    <xf numFmtId="0" fontId="1" fillId="0" borderId="0" xfId="1" applyNumberFormat="1" applyFont="1"/>
    <xf numFmtId="10" fontId="1" fillId="0" borderId="0" xfId="0" applyNumberFormat="1" applyFont="1"/>
    <xf numFmtId="1" fontId="0" fillId="0" borderId="0" xfId="0" applyNumberFormat="1"/>
    <xf numFmtId="0" fontId="1" fillId="4" borderId="1" xfId="0" applyFont="1" applyFill="1" applyBorder="1"/>
    <xf numFmtId="0" fontId="1" fillId="4" borderId="0" xfId="0" applyFont="1" applyFill="1"/>
    <xf numFmtId="0" fontId="0" fillId="5" borderId="3" xfId="0" applyFont="1" applyFill="1" applyBorder="1" applyAlignment="1">
      <alignment horizontal="left"/>
    </xf>
    <xf numFmtId="0" fontId="1" fillId="5" borderId="4" xfId="0" applyFont="1" applyFill="1" applyBorder="1" applyAlignment="1">
      <alignment horizontal="left"/>
    </xf>
    <xf numFmtId="0" fontId="1" fillId="5" borderId="3" xfId="0" applyFont="1" applyFill="1" applyBorder="1" applyAlignment="1">
      <alignment horizontal="left"/>
    </xf>
    <xf numFmtId="3" fontId="1" fillId="5" borderId="0" xfId="0" applyNumberFormat="1" applyFont="1" applyFill="1"/>
    <xf numFmtId="0" fontId="1" fillId="5" borderId="0" xfId="0" applyFont="1" applyFill="1"/>
    <xf numFmtId="2" fontId="0" fillId="0" borderId="0" xfId="0" applyNumberFormat="1"/>
    <xf numFmtId="0" fontId="0" fillId="0" borderId="0" xfId="0" applyAlignment="1">
      <alignment wrapText="1"/>
    </xf>
    <xf numFmtId="0" fontId="1" fillId="2" borderId="0" xfId="0" applyFont="1" applyFill="1" applyAlignment="1">
      <alignment horizontal="left" wrapText="1"/>
    </xf>
    <xf numFmtId="0" fontId="3" fillId="2" borderId="0" xfId="0" applyFont="1" applyFill="1" applyAlignment="1">
      <alignment wrapText="1"/>
    </xf>
    <xf numFmtId="0" fontId="0" fillId="2" borderId="0" xfId="0" applyFont="1" applyFill="1" applyAlignment="1">
      <alignment wrapText="1"/>
    </xf>
    <xf numFmtId="0" fontId="0" fillId="0" borderId="0" xfId="0" applyFont="1" applyAlignment="1">
      <alignment horizontal="left" wrapText="1"/>
    </xf>
    <xf numFmtId="0" fontId="1" fillId="0" borderId="0" xfId="0" applyFont="1" applyAlignment="1">
      <alignment horizontal="left" wrapText="1"/>
    </xf>
    <xf numFmtId="0" fontId="1" fillId="0" borderId="1" xfId="0" applyFont="1" applyBorder="1" applyAlignment="1">
      <alignment horizontal="left" wrapText="1"/>
    </xf>
    <xf numFmtId="0" fontId="2" fillId="2" borderId="0" xfId="0" applyFont="1" applyFill="1"/>
    <xf numFmtId="0" fontId="0" fillId="0" borderId="1" xfId="0" applyFont="1" applyBorder="1" applyAlignment="1">
      <alignment horizontal="left" wrapText="1"/>
    </xf>
    <xf numFmtId="0" fontId="0" fillId="0" borderId="0" xfId="0" applyFont="1" applyAlignment="1">
      <alignment wrapText="1"/>
    </xf>
    <xf numFmtId="0" fontId="0" fillId="0" borderId="0" xfId="0" applyFont="1" applyFill="1" applyBorder="1" applyAlignment="1">
      <alignment horizontal="left" wrapText="1"/>
    </xf>
    <xf numFmtId="0" fontId="0" fillId="0" borderId="0" xfId="0" applyFont="1" applyFill="1" applyBorder="1" applyAlignment="1">
      <alignment wrapText="1"/>
    </xf>
    <xf numFmtId="0" fontId="0" fillId="0" borderId="1" xfId="0" applyFont="1" applyFill="1" applyBorder="1"/>
    <xf numFmtId="0" fontId="0" fillId="0" borderId="1" xfId="0" applyBorder="1"/>
    <xf numFmtId="0" fontId="1" fillId="0" borderId="1" xfId="0" applyFont="1" applyFill="1" applyBorder="1"/>
    <xf numFmtId="0" fontId="0" fillId="0" borderId="1" xfId="0" applyFont="1" applyFill="1" applyBorder="1" applyAlignment="1">
      <alignment horizontal="left" wrapText="1"/>
    </xf>
    <xf numFmtId="0" fontId="1" fillId="5" borderId="1" xfId="0" applyFont="1" applyFill="1" applyBorder="1"/>
    <xf numFmtId="3" fontId="1" fillId="0" borderId="1" xfId="0" applyNumberFormat="1" applyFont="1" applyBorder="1"/>
    <xf numFmtId="3" fontId="1" fillId="5" borderId="1" xfId="0" applyNumberFormat="1" applyFont="1" applyFill="1" applyBorder="1"/>
    <xf numFmtId="0" fontId="2" fillId="2" borderId="0" xfId="0" applyFont="1" applyFill="1" applyAlignment="1">
      <alignment wrapText="1"/>
    </xf>
    <xf numFmtId="0" fontId="2" fillId="0" borderId="0" xfId="0" applyFont="1" applyAlignment="1">
      <alignment wrapText="1"/>
    </xf>
    <xf numFmtId="0" fontId="0" fillId="0" borderId="1" xfId="0" applyFont="1" applyBorder="1"/>
    <xf numFmtId="10" fontId="1" fillId="0" borderId="1" xfId="0" applyNumberFormat="1" applyFont="1" applyBorder="1"/>
    <xf numFmtId="0" fontId="0" fillId="5" borderId="4" xfId="0" applyFont="1" applyFill="1" applyBorder="1" applyAlignment="1">
      <alignment horizontal="left"/>
    </xf>
    <xf numFmtId="10" fontId="1" fillId="0" borderId="0" xfId="1" applyNumberFormat="1" applyFont="1" applyBorder="1"/>
    <xf numFmtId="3" fontId="1" fillId="0" borderId="0" xfId="0" applyNumberFormat="1" applyFont="1" applyBorder="1"/>
    <xf numFmtId="0" fontId="0" fillId="0" borderId="0" xfId="0" applyFont="1" applyBorder="1" applyAlignment="1">
      <alignment horizontal="left" wrapText="1"/>
    </xf>
    <xf numFmtId="0" fontId="0" fillId="2" borderId="5" xfId="0" applyFont="1" applyFill="1" applyBorder="1" applyAlignment="1">
      <alignment horizontal="left"/>
    </xf>
    <xf numFmtId="0" fontId="3" fillId="2" borderId="5" xfId="0" applyFont="1" applyFill="1" applyBorder="1"/>
    <xf numFmtId="0" fontId="0" fillId="2" borderId="5" xfId="0" applyFont="1" applyFill="1" applyBorder="1"/>
    <xf numFmtId="0" fontId="0" fillId="3" borderId="6" xfId="0" applyFont="1" applyFill="1" applyBorder="1" applyAlignment="1">
      <alignment horizontal="left"/>
    </xf>
    <xf numFmtId="0" fontId="0" fillId="3" borderId="5" xfId="0" applyFont="1" applyFill="1" applyBorder="1" applyAlignment="1">
      <alignment horizontal="left"/>
    </xf>
    <xf numFmtId="0" fontId="0" fillId="3" borderId="5" xfId="0" applyFont="1" applyFill="1" applyBorder="1" applyAlignment="1"/>
    <xf numFmtId="0" fontId="1" fillId="3" borderId="6" xfId="0" applyFont="1" applyFill="1" applyBorder="1" applyAlignment="1">
      <alignment horizontal="left"/>
    </xf>
    <xf numFmtId="0" fontId="1" fillId="3" borderId="5" xfId="0" applyFont="1" applyFill="1" applyBorder="1" applyAlignment="1">
      <alignment horizontal="left"/>
    </xf>
    <xf numFmtId="9" fontId="0" fillId="3" borderId="5" xfId="1" applyFont="1" applyFill="1" applyBorder="1"/>
    <xf numFmtId="0" fontId="1" fillId="3" borderId="5" xfId="0" applyFont="1" applyFill="1" applyBorder="1" applyAlignment="1"/>
    <xf numFmtId="0" fontId="0" fillId="3" borderId="5" xfId="0" applyFill="1" applyBorder="1"/>
    <xf numFmtId="0" fontId="0" fillId="0" borderId="5" xfId="0" applyBorder="1"/>
    <xf numFmtId="1" fontId="1" fillId="0" borderId="1" xfId="0" applyNumberFormat="1" applyFont="1" applyBorder="1"/>
    <xf numFmtId="1" fontId="1" fillId="0" borderId="0" xfId="0" applyNumberFormat="1" applyFont="1"/>
    <xf numFmtId="0" fontId="1" fillId="0" borderId="1" xfId="0" applyNumberFormat="1" applyFont="1" applyBorder="1"/>
    <xf numFmtId="3" fontId="0" fillId="0" borderId="1" xfId="0" applyNumberFormat="1" applyFont="1" applyBorder="1"/>
    <xf numFmtId="0" fontId="0" fillId="0" borderId="0" xfId="0" applyBorder="1"/>
    <xf numFmtId="0" fontId="0" fillId="0" borderId="1" xfId="0" applyBorder="1" applyAlignment="1">
      <alignment wrapText="1"/>
    </xf>
    <xf numFmtId="1" fontId="0" fillId="0" borderId="1" xfId="0" applyNumberFormat="1" applyBorder="1"/>
    <xf numFmtId="0" fontId="2" fillId="0" borderId="1" xfId="0" applyFont="1" applyBorder="1"/>
    <xf numFmtId="165" fontId="0" fillId="0" borderId="0" xfId="0" applyNumberFormat="1"/>
    <xf numFmtId="164" fontId="1" fillId="0" borderId="0" xfId="1" applyNumberFormat="1" applyFont="1"/>
    <xf numFmtId="165" fontId="0" fillId="0" borderId="0" xfId="1" applyNumberFormat="1" applyFont="1"/>
    <xf numFmtId="3" fontId="0" fillId="0" borderId="0" xfId="0" applyNumberFormat="1" applyFont="1"/>
    <xf numFmtId="3" fontId="0" fillId="0" borderId="1" xfId="0" applyNumberFormat="1" applyFont="1" applyBorder="1" applyAlignment="1"/>
    <xf numFmtId="10" fontId="0" fillId="0" borderId="1" xfId="0" applyNumberFormat="1" applyFont="1" applyBorder="1"/>
    <xf numFmtId="10" fontId="0" fillId="0" borderId="0" xfId="1" applyNumberFormat="1" applyFont="1" applyBorder="1"/>
    <xf numFmtId="2" fontId="0" fillId="0" borderId="0" xfId="1" applyNumberFormat="1" applyFont="1" applyBorder="1"/>
    <xf numFmtId="0" fontId="0" fillId="0" borderId="0" xfId="0" applyFont="1" applyAlignment="1"/>
    <xf numFmtId="0" fontId="4" fillId="0" borderId="0" xfId="2"/>
    <xf numFmtId="0" fontId="1" fillId="0" borderId="0" xfId="0" applyFont="1" applyAlignment="1"/>
    <xf numFmtId="1" fontId="0" fillId="0" borderId="1" xfId="0" applyNumberFormat="1" applyFont="1" applyBorder="1"/>
    <xf numFmtId="0" fontId="0" fillId="0" borderId="0" xfId="0" applyFont="1" applyBorder="1"/>
    <xf numFmtId="164" fontId="1" fillId="0" borderId="1" xfId="1" applyNumberFormat="1" applyFont="1" applyBorder="1"/>
    <xf numFmtId="0" fontId="0" fillId="5" borderId="0" xfId="0" applyFont="1" applyFill="1" applyBorder="1" applyAlignment="1">
      <alignment horizontal="left"/>
    </xf>
    <xf numFmtId="164" fontId="0" fillId="0" borderId="0" xfId="1" applyNumberFormat="1" applyFont="1" applyBorder="1"/>
    <xf numFmtId="166" fontId="0" fillId="0" borderId="0" xfId="0" applyNumberFormat="1"/>
    <xf numFmtId="2" fontId="1" fillId="0" borderId="0" xfId="0" applyNumberFormat="1" applyFont="1"/>
    <xf numFmtId="3" fontId="0" fillId="0" borderId="1" xfId="0" applyNumberFormat="1" applyBorder="1"/>
    <xf numFmtId="3" fontId="0" fillId="0" borderId="0" xfId="0" applyNumberFormat="1"/>
    <xf numFmtId="3" fontId="0" fillId="0" borderId="0" xfId="0" applyNumberFormat="1" applyBorder="1"/>
    <xf numFmtId="1" fontId="0" fillId="0" borderId="0" xfId="0" applyNumberFormat="1" applyFont="1" applyBorder="1"/>
    <xf numFmtId="0" fontId="0" fillId="0" borderId="0" xfId="0" applyFill="1"/>
    <xf numFmtId="0" fontId="7" fillId="0" borderId="0" xfId="0" applyFont="1" applyFill="1"/>
    <xf numFmtId="0" fontId="6" fillId="0" borderId="0" xfId="0" applyFont="1" applyFill="1"/>
    <xf numFmtId="0" fontId="5" fillId="0" borderId="0" xfId="0" applyFont="1" applyFill="1"/>
    <xf numFmtId="164" fontId="1" fillId="0" borderId="1" xfId="0" applyNumberFormat="1" applyFont="1" applyBorder="1"/>
    <xf numFmtId="164" fontId="1" fillId="0" borderId="0" xfId="0" applyNumberFormat="1" applyFont="1"/>
    <xf numFmtId="165" fontId="0" fillId="0" borderId="1" xfId="0" applyNumberFormat="1" applyBorder="1"/>
    <xf numFmtId="165" fontId="0" fillId="0" borderId="0" xfId="0" applyNumberFormat="1" applyBorder="1"/>
    <xf numFmtId="10" fontId="1" fillId="0" borderId="0" xfId="0" applyNumberFormat="1" applyFont="1" applyBorder="1"/>
    <xf numFmtId="0" fontId="1" fillId="0" borderId="0" xfId="0" applyNumberFormat="1" applyFont="1" applyBorder="1"/>
    <xf numFmtId="0" fontId="1" fillId="3" borderId="3" xfId="0" applyFont="1" applyFill="1" applyBorder="1" applyAlignment="1">
      <alignment horizontal="left"/>
    </xf>
    <xf numFmtId="0" fontId="0" fillId="2" borderId="0" xfId="0" applyFont="1" applyFill="1" applyAlignment="1">
      <alignment horizontal="left"/>
    </xf>
    <xf numFmtId="0" fontId="2" fillId="2" borderId="0" xfId="0" applyFont="1" applyFill="1" applyAlignment="1">
      <alignment horizontal="left" wrapText="1"/>
    </xf>
    <xf numFmtId="0" fontId="0" fillId="0" borderId="1" xfId="0" applyBorder="1" applyAlignment="1">
      <alignment horizontal="left" wrapText="1"/>
    </xf>
    <xf numFmtId="0" fontId="0" fillId="0" borderId="0" xfId="0" applyAlignment="1">
      <alignment horizontal="left" wrapText="1"/>
    </xf>
    <xf numFmtId="0" fontId="0" fillId="2" borderId="0" xfId="0" applyFont="1" applyFill="1" applyAlignment="1">
      <alignment horizontal="left" wrapText="1"/>
    </xf>
    <xf numFmtId="0" fontId="1" fillId="0" borderId="0" xfId="0" applyFont="1" applyBorder="1" applyAlignment="1">
      <alignment horizontal="left" wrapText="1"/>
    </xf>
    <xf numFmtId="164" fontId="1" fillId="0" borderId="0" xfId="1" applyNumberFormat="1" applyFont="1" applyBorder="1"/>
    <xf numFmtId="0" fontId="0" fillId="0" borderId="0" xfId="0" applyFill="1" applyBorder="1"/>
    <xf numFmtId="0" fontId="0" fillId="3" borderId="6" xfId="0" applyFill="1" applyBorder="1"/>
    <xf numFmtId="0" fontId="0" fillId="2" borderId="0" xfId="0" applyFont="1" applyFill="1" applyBorder="1"/>
    <xf numFmtId="0" fontId="0" fillId="3" borderId="0" xfId="0" applyFont="1" applyFill="1" applyBorder="1" applyAlignment="1">
      <alignment horizontal="left"/>
    </xf>
    <xf numFmtId="167" fontId="1" fillId="0" borderId="0" xfId="0" applyNumberFormat="1" applyFont="1"/>
    <xf numFmtId="3" fontId="1" fillId="0" borderId="0" xfId="0" applyNumberFormat="1" applyFont="1" applyFill="1"/>
    <xf numFmtId="0" fontId="2" fillId="0" borderId="1"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wrapText="1"/>
    </xf>
    <xf numFmtId="0" fontId="2" fillId="0" borderId="0" xfId="0" applyFont="1" applyBorder="1" applyAlignment="1">
      <alignment wrapText="1"/>
    </xf>
    <xf numFmtId="0" fontId="2" fillId="0" borderId="0"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xf>
    <xf numFmtId="0" fontId="2" fillId="0" borderId="0"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wrapText="1"/>
    </xf>
    <xf numFmtId="0" fontId="2" fillId="0" borderId="0" xfId="0" applyFont="1" applyBorder="1" applyAlignment="1">
      <alignment wrapText="1"/>
    </xf>
    <xf numFmtId="0" fontId="2" fillId="0" borderId="2" xfId="0" applyFont="1" applyBorder="1" applyAlignment="1">
      <alignment wrapText="1"/>
    </xf>
  </cellXfs>
  <cellStyles count="3">
    <cellStyle name="Hyperlink" xfId="2" builtinId="8"/>
    <cellStyle name="Normal" xfId="0" builtinId="0"/>
    <cellStyle name="Percent" xfId="1" builtinId="5"/>
  </cellStyles>
  <dxfs count="239">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EB9C"/>
      <color rgb="FF9C5700"/>
      <color rgb="FFFFC7CE"/>
      <color rgb="FFFF7C80"/>
      <color rgb="FFC6EFCE"/>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Audits'!$B$7:$C$9</c:f>
              <c:multiLvlStrCache>
                <c:ptCount val="3"/>
                <c:lvl>
                  <c:pt idx="0">
                    <c:v>2015</c:v>
                  </c:pt>
                  <c:pt idx="1">
                    <c:v>2016</c:v>
                  </c:pt>
                  <c:pt idx="2">
                    <c:v>2017</c:v>
                  </c:pt>
                </c:lvl>
                <c:lvl>
                  <c:pt idx="0">
                    <c:v>CYP</c:v>
                  </c:pt>
                </c:lvl>
              </c:multiLvlStrCache>
            </c:multiLvlStrRef>
          </c:cat>
          <c:val>
            <c:numRef>
              <c:f>'Desk Audits'!$D$7:$D$9</c:f>
              <c:numCache>
                <c:formatCode>#,##0</c:formatCode>
                <c:ptCount val="3"/>
                <c:pt idx="0">
                  <c:v>3920</c:v>
                </c:pt>
                <c:pt idx="1">
                  <c:v>3444</c:v>
                </c:pt>
                <c:pt idx="2">
                  <c:v>2970</c:v>
                </c:pt>
              </c:numCache>
            </c:numRef>
          </c:val>
          <c:extLst>
            <c:ext xmlns:c16="http://schemas.microsoft.com/office/drawing/2014/chart" uri="{C3380CC4-5D6E-409C-BE32-E72D297353CC}">
              <c16:uniqueId val="{00000000-CD6F-4F65-957E-F340DAB040F9}"/>
            </c:ext>
          </c:extLst>
        </c:ser>
        <c:ser>
          <c:idx val="1"/>
          <c:order val="1"/>
          <c:tx>
            <c:strRef>
              <c:f>'Desk Audits'!$E$6</c:f>
              <c:strCache>
                <c:ptCount val="1"/>
                <c:pt idx="0">
                  <c:v>PIT</c:v>
                </c:pt>
              </c:strCache>
            </c:strRef>
          </c:tx>
          <c:spPr>
            <a:solidFill>
              <a:schemeClr val="accent2"/>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6F-4F65-957E-F340DAB040F9}"/>
                </c:ext>
              </c:extLst>
            </c:dLbl>
            <c:dLbl>
              <c:idx val="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6F-4F65-957E-F340DAB040F9}"/>
                </c:ext>
              </c:extLst>
            </c:dLbl>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D6F-4F65-957E-F340DAB040F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Audits'!$B$7:$C$9</c:f>
              <c:multiLvlStrCache>
                <c:ptCount val="3"/>
                <c:lvl>
                  <c:pt idx="0">
                    <c:v>2015</c:v>
                  </c:pt>
                  <c:pt idx="1">
                    <c:v>2016</c:v>
                  </c:pt>
                  <c:pt idx="2">
                    <c:v>2017</c:v>
                  </c:pt>
                </c:lvl>
                <c:lvl>
                  <c:pt idx="0">
                    <c:v>CYP</c:v>
                  </c:pt>
                </c:lvl>
              </c:multiLvlStrCache>
            </c:multiLvlStrRef>
          </c:cat>
          <c:val>
            <c:numRef>
              <c:f>'Desk Audits'!$E$7:$E$9</c:f>
              <c:numCache>
                <c:formatCode>#,##0</c:formatCode>
                <c:ptCount val="3"/>
                <c:pt idx="0">
                  <c:v>0</c:v>
                </c:pt>
                <c:pt idx="1">
                  <c:v>0</c:v>
                </c:pt>
                <c:pt idx="2">
                  <c:v>0</c:v>
                </c:pt>
              </c:numCache>
            </c:numRef>
          </c:val>
          <c:extLst>
            <c:ext xmlns:c16="http://schemas.microsoft.com/office/drawing/2014/chart" uri="{C3380CC4-5D6E-409C-BE32-E72D297353CC}">
              <c16:uniqueId val="{00000001-CD6F-4F65-957E-F340DAB040F9}"/>
            </c:ext>
          </c:extLst>
        </c:ser>
        <c:ser>
          <c:idx val="2"/>
          <c:order val="2"/>
          <c:tx>
            <c:strRef>
              <c:f>'Desk Audits'!$F$6</c:f>
              <c:strCache>
                <c:ptCount val="1"/>
                <c:pt idx="0">
                  <c:v>CIT</c:v>
                </c:pt>
              </c:strCache>
            </c:strRef>
          </c:tx>
          <c:spPr>
            <a:solidFill>
              <a:schemeClr val="accent3"/>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6F-4F65-957E-F340DAB040F9}"/>
                </c:ext>
              </c:extLst>
            </c:dLbl>
            <c:dLbl>
              <c:idx val="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6F-4F65-957E-F340DAB040F9}"/>
                </c:ext>
              </c:extLst>
            </c:dLbl>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6F-4F65-957E-F340DAB040F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Audits'!$B$7:$C$9</c:f>
              <c:multiLvlStrCache>
                <c:ptCount val="3"/>
                <c:lvl>
                  <c:pt idx="0">
                    <c:v>2015</c:v>
                  </c:pt>
                  <c:pt idx="1">
                    <c:v>2016</c:v>
                  </c:pt>
                  <c:pt idx="2">
                    <c:v>2017</c:v>
                  </c:pt>
                </c:lvl>
                <c:lvl>
                  <c:pt idx="0">
                    <c:v>CYP</c:v>
                  </c:pt>
                </c:lvl>
              </c:multiLvlStrCache>
            </c:multiLvlStrRef>
          </c:cat>
          <c:val>
            <c:numRef>
              <c:f>'Desk Audits'!$F$7:$F$9</c:f>
              <c:numCache>
                <c:formatCode>#,##0</c:formatCode>
                <c:ptCount val="3"/>
                <c:pt idx="0">
                  <c:v>0</c:v>
                </c:pt>
                <c:pt idx="1">
                  <c:v>0</c:v>
                </c:pt>
                <c:pt idx="2">
                  <c:v>0</c:v>
                </c:pt>
              </c:numCache>
            </c:numRef>
          </c:val>
          <c:extLst>
            <c:ext xmlns:c16="http://schemas.microsoft.com/office/drawing/2014/chart" uri="{C3380CC4-5D6E-409C-BE32-E72D297353CC}">
              <c16:uniqueId val="{00000002-CD6F-4F65-957E-F340DAB040F9}"/>
            </c:ext>
          </c:extLst>
        </c:ser>
        <c:ser>
          <c:idx val="3"/>
          <c:order val="3"/>
          <c:tx>
            <c:strRef>
              <c:f>'Desk Audits'!$G$6</c:f>
              <c:strCache>
                <c:ptCount val="1"/>
                <c:pt idx="0">
                  <c:v>VAT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Audits'!$B$7:$C$9</c:f>
              <c:multiLvlStrCache>
                <c:ptCount val="3"/>
                <c:lvl>
                  <c:pt idx="0">
                    <c:v>2015</c:v>
                  </c:pt>
                  <c:pt idx="1">
                    <c:v>2016</c:v>
                  </c:pt>
                  <c:pt idx="2">
                    <c:v>2017</c:v>
                  </c:pt>
                </c:lvl>
                <c:lvl>
                  <c:pt idx="0">
                    <c:v>CYP</c:v>
                  </c:pt>
                </c:lvl>
              </c:multiLvlStrCache>
            </c:multiLvlStrRef>
          </c:cat>
          <c:val>
            <c:numRef>
              <c:f>'Desk Audits'!$G$7:$G$9</c:f>
              <c:numCache>
                <c:formatCode>#,##0</c:formatCode>
                <c:ptCount val="3"/>
                <c:pt idx="0">
                  <c:v>3920</c:v>
                </c:pt>
                <c:pt idx="1">
                  <c:v>3444</c:v>
                </c:pt>
                <c:pt idx="2">
                  <c:v>2970</c:v>
                </c:pt>
              </c:numCache>
            </c:numRef>
          </c:val>
          <c:extLst>
            <c:ext xmlns:c16="http://schemas.microsoft.com/office/drawing/2014/chart" uri="{C3380CC4-5D6E-409C-BE32-E72D297353CC}">
              <c16:uniqueId val="{00000003-CD6F-4F65-957E-F340DAB040F9}"/>
            </c:ext>
          </c:extLst>
        </c:ser>
        <c:dLbls>
          <c:dLblPos val="outEnd"/>
          <c:showLegendKey val="0"/>
          <c:showVal val="1"/>
          <c:showCatName val="0"/>
          <c:showSerName val="0"/>
          <c:showPercent val="0"/>
          <c:showBubbleSize val="0"/>
        </c:dLbls>
        <c:gapWidth val="219"/>
        <c:overlap val="-27"/>
        <c:axId val="1151362335"/>
        <c:axId val="1122624559"/>
      </c:barChart>
      <c:catAx>
        <c:axId val="115136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624559"/>
        <c:crosses val="autoZero"/>
        <c:auto val="1"/>
        <c:lblAlgn val="ctr"/>
        <c:lblOffset val="100"/>
        <c:noMultiLvlLbl val="0"/>
      </c:catAx>
      <c:valAx>
        <c:axId val="1122624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No. of desk audits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1362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1"/>
          <c:tx>
            <c:strRef>
              <c:f>'On-site audits'!$AB$6</c:f>
              <c:strCache>
                <c:ptCount val="1"/>
                <c:pt idx="0">
                  <c:v>CIT (large)</c:v>
                </c:pt>
              </c:strCache>
            </c:strRef>
          </c:tx>
          <c:spPr>
            <a:solidFill>
              <a:schemeClr val="accent3"/>
            </a:solidFill>
            <a:ln>
              <a:noFill/>
            </a:ln>
            <a:effectLst/>
          </c:spPr>
          <c:invertIfNegative val="0"/>
          <c:cat>
            <c:multiLvlStrRef>
              <c:f>('On-site audits'!$B$13:$C$15,'On-site audits'!$B$25:$C$27)</c:f>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f>('On-site audits'!$AB$13:$AB$15,'On-site audits'!$AB$25:$AB$27)</c:f>
              <c:numCache>
                <c:formatCode>#,##0</c:formatCode>
                <c:ptCount val="6"/>
                <c:pt idx="0">
                  <c:v>5205.9384615384615</c:v>
                </c:pt>
                <c:pt idx="1">
                  <c:v>2122.2222222222222</c:v>
                </c:pt>
                <c:pt idx="2">
                  <c:v>50972.1875</c:v>
                </c:pt>
                <c:pt idx="3">
                  <c:v>1275694.6315789474</c:v>
                </c:pt>
                <c:pt idx="4">
                  <c:v>685020.6</c:v>
                </c:pt>
                <c:pt idx="5">
                  <c:v>818217.09090909094</c:v>
                </c:pt>
              </c:numCache>
            </c:numRef>
          </c:val>
          <c:extLst>
            <c:ext xmlns:c16="http://schemas.microsoft.com/office/drawing/2014/chart" uri="{C3380CC4-5D6E-409C-BE32-E72D297353CC}">
              <c16:uniqueId val="{00000002-4A9E-4C81-8369-AD99F852CC26}"/>
            </c:ext>
          </c:extLst>
        </c:ser>
        <c:ser>
          <c:idx val="3"/>
          <c:order val="2"/>
          <c:tx>
            <c:strRef>
              <c:f>'On-site audits'!$AC$6</c:f>
              <c:strCache>
                <c:ptCount val="1"/>
                <c:pt idx="0">
                  <c:v>CIT (non-large)</c:v>
                </c:pt>
              </c:strCache>
            </c:strRef>
          </c:tx>
          <c:spPr>
            <a:solidFill>
              <a:schemeClr val="accent4"/>
            </a:solidFill>
            <a:ln>
              <a:noFill/>
            </a:ln>
            <a:effectLst/>
          </c:spPr>
          <c:invertIfNegative val="0"/>
          <c:cat>
            <c:multiLvlStrRef>
              <c:f>('On-site audits'!$B$13:$C$15,'On-site audits'!$B$25:$C$27)</c:f>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f>('On-site audits'!$AC$13:$AC$15,'On-site audits'!$AC$25:$AC$27)</c:f>
              <c:numCache>
                <c:formatCode>#,##0</c:formatCode>
                <c:ptCount val="6"/>
                <c:pt idx="0">
                  <c:v>6884.0995260663503</c:v>
                </c:pt>
                <c:pt idx="1">
                  <c:v>3859.2261306532664</c:v>
                </c:pt>
                <c:pt idx="2">
                  <c:v>6232.2057142857138</c:v>
                </c:pt>
                <c:pt idx="3">
                  <c:v>73700.325284090912</c:v>
                </c:pt>
                <c:pt idx="4">
                  <c:v>60273.967018469659</c:v>
                </c:pt>
                <c:pt idx="5">
                  <c:v>76213.110303030306</c:v>
                </c:pt>
              </c:numCache>
            </c:numRef>
          </c:val>
          <c:extLst>
            <c:ext xmlns:c16="http://schemas.microsoft.com/office/drawing/2014/chart" uri="{C3380CC4-5D6E-409C-BE32-E72D297353CC}">
              <c16:uniqueId val="{00000003-4A9E-4C81-8369-AD99F852CC26}"/>
            </c:ext>
          </c:extLst>
        </c:ser>
        <c:ser>
          <c:idx val="4"/>
          <c:order val="3"/>
          <c:tx>
            <c:strRef>
              <c:f>'On-site audits'!$AD$6</c:f>
              <c:strCache>
                <c:ptCount val="1"/>
                <c:pt idx="0">
                  <c:v>PIT</c:v>
                </c:pt>
              </c:strCache>
            </c:strRef>
          </c:tx>
          <c:spPr>
            <a:solidFill>
              <a:schemeClr val="accent5"/>
            </a:solidFill>
            <a:ln>
              <a:noFill/>
            </a:ln>
            <a:effectLst/>
          </c:spPr>
          <c:invertIfNegative val="0"/>
          <c:cat>
            <c:multiLvlStrRef>
              <c:f>('On-site audits'!$B$13:$C$15,'On-site audits'!$B$25:$C$27)</c:f>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f>('On-site audits'!$AD$13:$AD$15,'On-site audits'!$AD$25:$AD$27)</c:f>
              <c:numCache>
                <c:formatCode>#,##0</c:formatCode>
                <c:ptCount val="6"/>
                <c:pt idx="0">
                  <c:v>5511.5268292682931</c:v>
                </c:pt>
                <c:pt idx="1">
                  <c:v>2439.1887755102039</c:v>
                </c:pt>
                <c:pt idx="2">
                  <c:v>9561.9459459459467</c:v>
                </c:pt>
                <c:pt idx="3">
                  <c:v>8791.5839506172833</c:v>
                </c:pt>
                <c:pt idx="4">
                  <c:v>8055.2327586206893</c:v>
                </c:pt>
                <c:pt idx="5">
                  <c:v>17301.215156794424</c:v>
                </c:pt>
              </c:numCache>
            </c:numRef>
          </c:val>
          <c:extLst>
            <c:ext xmlns:c16="http://schemas.microsoft.com/office/drawing/2014/chart" uri="{C3380CC4-5D6E-409C-BE32-E72D297353CC}">
              <c16:uniqueId val="{00000004-4A9E-4C81-8369-AD99F852CC26}"/>
            </c:ext>
          </c:extLst>
        </c:ser>
        <c:ser>
          <c:idx val="5"/>
          <c:order val="4"/>
          <c:tx>
            <c:strRef>
              <c:f>'On-site audits'!$AE$6</c:f>
              <c:strCache>
                <c:ptCount val="1"/>
                <c:pt idx="0">
                  <c:v>VAT</c:v>
                </c:pt>
              </c:strCache>
            </c:strRef>
          </c:tx>
          <c:spPr>
            <a:solidFill>
              <a:schemeClr val="accent6"/>
            </a:solidFill>
            <a:ln>
              <a:noFill/>
            </a:ln>
            <a:effectLst/>
          </c:spPr>
          <c:invertIfNegative val="0"/>
          <c:cat>
            <c:multiLvlStrRef>
              <c:f>('On-site audits'!$B$13:$C$15,'On-site audits'!$B$25:$C$27)</c:f>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f>('On-site audits'!$AE$13:$AE$15,'On-site audits'!$AE$25:$AE$27)</c:f>
              <c:numCache>
                <c:formatCode>#,##0</c:formatCode>
                <c:ptCount val="6"/>
                <c:pt idx="0">
                  <c:v>16304.86368159204</c:v>
                </c:pt>
                <c:pt idx="1">
                  <c:v>8076.212368728121</c:v>
                </c:pt>
                <c:pt idx="2">
                  <c:v>22923.301818181819</c:v>
                </c:pt>
                <c:pt idx="3">
                  <c:v>45811.612801551702</c:v>
                </c:pt>
                <c:pt idx="4">
                  <c:v>50663.961476725519</c:v>
                </c:pt>
                <c:pt idx="5">
                  <c:v>51836.336153735836</c:v>
                </c:pt>
              </c:numCache>
            </c:numRef>
          </c:val>
          <c:extLst>
            <c:ext xmlns:c16="http://schemas.microsoft.com/office/drawing/2014/chart" uri="{C3380CC4-5D6E-409C-BE32-E72D297353CC}">
              <c16:uniqueId val="{00000005-4A9E-4C81-8369-AD99F852CC26}"/>
            </c:ext>
          </c:extLst>
        </c:ser>
        <c:ser>
          <c:idx val="0"/>
          <c:order val="5"/>
          <c:tx>
            <c:strRef>
              <c:f>'On-site audits'!$AF$6</c:f>
              <c:strCache>
                <c:ptCount val="1"/>
                <c:pt idx="0">
                  <c:v>Total</c:v>
                </c:pt>
              </c:strCache>
            </c:strRef>
          </c:tx>
          <c:spPr>
            <a:solidFill>
              <a:schemeClr val="accent1"/>
            </a:solidFill>
            <a:ln>
              <a:noFill/>
            </a:ln>
            <a:effectLst/>
          </c:spPr>
          <c:invertIfNegative val="0"/>
          <c:cat>
            <c:multiLvlStrRef>
              <c:f>('On-site audits'!$B$13:$C$15,'On-site audits'!$B$25:$C$27)</c:f>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f>('On-site audits'!$AF$13:$AF$15,'On-site audits'!$AF$25:$AF$27)</c:f>
              <c:numCache>
                <c:formatCode>#,##0</c:formatCode>
                <c:ptCount val="6"/>
                <c:pt idx="0">
                  <c:v>20194.06104129264</c:v>
                </c:pt>
                <c:pt idx="1">
                  <c:v>11303.565263157894</c:v>
                </c:pt>
                <c:pt idx="2">
                  <c:v>29006.497395833332</c:v>
                </c:pt>
                <c:pt idx="3">
                  <c:v>47142.139030873033</c:v>
                </c:pt>
                <c:pt idx="4">
                  <c:v>47900.865009380861</c:v>
                </c:pt>
                <c:pt idx="5">
                  <c:v>50596.491124260356</c:v>
                </c:pt>
              </c:numCache>
            </c:numRef>
          </c:val>
          <c:extLst>
            <c:ext xmlns:c16="http://schemas.microsoft.com/office/drawing/2014/chart" uri="{C3380CC4-5D6E-409C-BE32-E72D297353CC}">
              <c16:uniqueId val="{00000000-BC30-491D-8165-C47A1CF4CFF1}"/>
            </c:ext>
          </c:extLst>
        </c:ser>
        <c:dLbls>
          <c:showLegendKey val="0"/>
          <c:showVal val="0"/>
          <c:showCatName val="0"/>
          <c:showSerName val="0"/>
          <c:showPercent val="0"/>
          <c:showBubbleSize val="0"/>
        </c:dLbls>
        <c:gapWidth val="219"/>
        <c:overlap val="-27"/>
        <c:axId val="1906987327"/>
        <c:axId val="1473388495"/>
        <c:extLst>
          <c:ext xmlns:c15="http://schemas.microsoft.com/office/drawing/2012/chart" uri="{02D57815-91ED-43cb-92C2-25804820EDAC}">
            <c15:filteredBarSeries>
              <c15:ser>
                <c:idx val="1"/>
                <c:order val="0"/>
                <c:tx>
                  <c:strRef>
                    <c:extLst>
                      <c:ext uri="{02D57815-91ED-43cb-92C2-25804820EDAC}">
                        <c15:formulaRef>
                          <c15:sqref>'On-site audits'!$C$6</c15:sqref>
                        </c15:formulaRef>
                      </c:ext>
                    </c:extLst>
                    <c:strCache>
                      <c:ptCount val="1"/>
                      <c:pt idx="0">
                        <c:v>Year/Short title</c:v>
                      </c:pt>
                    </c:strCache>
                  </c:strRef>
                </c:tx>
                <c:spPr>
                  <a:solidFill>
                    <a:schemeClr val="accent2"/>
                  </a:solidFill>
                  <a:ln>
                    <a:noFill/>
                  </a:ln>
                  <a:effectLst/>
                </c:spPr>
                <c:invertIfNegative val="0"/>
                <c:cat>
                  <c:multiLvlStrRef>
                    <c:extLst>
                      <c:ext uri="{02D57815-91ED-43cb-92C2-25804820EDAC}">
                        <c15:formulaRef>
                          <c15:sqref>('On-site audits'!$B$13:$C$15,'On-site audits'!$B$25:$C$27)</c15:sqref>
                        </c15:formulaRef>
                      </c:ext>
                    </c:extLst>
                    <c:multiLvlStrCache>
                      <c:ptCount val="6"/>
                      <c:lvl>
                        <c:pt idx="0">
                          <c:v>2015</c:v>
                        </c:pt>
                        <c:pt idx="1">
                          <c:v>2016</c:v>
                        </c:pt>
                        <c:pt idx="2">
                          <c:v>2017</c:v>
                        </c:pt>
                        <c:pt idx="3">
                          <c:v>2015</c:v>
                        </c:pt>
                        <c:pt idx="4">
                          <c:v>2016</c:v>
                        </c:pt>
                        <c:pt idx="5">
                          <c:v>2017</c:v>
                        </c:pt>
                      </c:lvl>
                      <c:lvl>
                        <c:pt idx="0">
                          <c:v>LTU</c:v>
                        </c:pt>
                        <c:pt idx="3">
                          <c:v>SVK</c:v>
                        </c:pt>
                      </c:lvl>
                    </c:multiLvlStrCache>
                  </c:multiLvlStrRef>
                </c:cat>
                <c:val>
                  <c:numRef>
                    <c:extLst>
                      <c:ext uri="{02D57815-91ED-43cb-92C2-25804820EDAC}">
                        <c15:formulaRef>
                          <c15:sqref>('On-site audits'!$C$13:$C$15,'On-site audits'!$C$25:$C$27)</c15:sqref>
                        </c15:formulaRef>
                      </c:ext>
                    </c:extLst>
                    <c:numCache>
                      <c:formatCode>General</c:formatCode>
                      <c:ptCount val="6"/>
                      <c:pt idx="0">
                        <c:v>2015</c:v>
                      </c:pt>
                      <c:pt idx="1">
                        <c:v>2016</c:v>
                      </c:pt>
                      <c:pt idx="2">
                        <c:v>2017</c:v>
                      </c:pt>
                      <c:pt idx="3">
                        <c:v>2015</c:v>
                      </c:pt>
                      <c:pt idx="4">
                        <c:v>2016</c:v>
                      </c:pt>
                      <c:pt idx="5">
                        <c:v>2017</c:v>
                      </c:pt>
                    </c:numCache>
                  </c:numRef>
                </c:val>
                <c:extLst>
                  <c:ext xmlns:c16="http://schemas.microsoft.com/office/drawing/2014/chart" uri="{C3380CC4-5D6E-409C-BE32-E72D297353CC}">
                    <c16:uniqueId val="{00000001-4A9E-4C81-8369-AD99F852CC26}"/>
                  </c:ext>
                </c:extLst>
              </c15:ser>
            </c15:filteredBarSeries>
          </c:ext>
        </c:extLst>
      </c:barChart>
      <c:catAx>
        <c:axId val="1906987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3388495"/>
        <c:crosses val="autoZero"/>
        <c:auto val="1"/>
        <c:lblAlgn val="ctr"/>
        <c:lblOffset val="100"/>
        <c:noMultiLvlLbl val="0"/>
      </c:catAx>
      <c:valAx>
        <c:axId val="14733884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6987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v>Number of on-site audits per FTE</c:v>
          </c:tx>
          <c:spPr>
            <a:solidFill>
              <a:schemeClr val="accent3"/>
            </a:solidFill>
            <a:ln>
              <a:noFill/>
            </a:ln>
            <a:effectLst/>
          </c:spPr>
          <c:invertIfNegative val="0"/>
          <c:cat>
            <c:multiLvlStrRef>
              <c:f>'On-site audits'!$B$13:$C$18</c:f>
              <c:multiLvlStrCache>
                <c:ptCount val="6"/>
                <c:lvl>
                  <c:pt idx="0">
                    <c:v>2015</c:v>
                  </c:pt>
                  <c:pt idx="1">
                    <c:v>2016</c:v>
                  </c:pt>
                  <c:pt idx="2">
                    <c:v>2017</c:v>
                  </c:pt>
                  <c:pt idx="3">
                    <c:v>2015</c:v>
                  </c:pt>
                  <c:pt idx="4">
                    <c:v>2016</c:v>
                  </c:pt>
                  <c:pt idx="5">
                    <c:v>2017</c:v>
                  </c:pt>
                </c:lvl>
                <c:lvl>
                  <c:pt idx="0">
                    <c:v>LTU</c:v>
                  </c:pt>
                  <c:pt idx="3">
                    <c:v>LVA</c:v>
                  </c:pt>
                </c:lvl>
              </c:multiLvlStrCache>
            </c:multiLvlStrRef>
          </c:cat>
          <c:val>
            <c:numRef>
              <c:f>'On-site audits'!$T$13:$T$18</c:f>
              <c:numCache>
                <c:formatCode>#,##0.0</c:formatCode>
                <c:ptCount val="6"/>
                <c:pt idx="0">
                  <c:v>3.1919770773638967</c:v>
                </c:pt>
                <c:pt idx="1">
                  <c:v>2.9968454258675079</c:v>
                </c:pt>
                <c:pt idx="2">
                  <c:v>1.7454545454545454</c:v>
                </c:pt>
                <c:pt idx="3">
                  <c:v>5.2447257383966246</c:v>
                </c:pt>
                <c:pt idx="4">
                  <c:v>4.9491525423728815</c:v>
                </c:pt>
                <c:pt idx="5">
                  <c:v>4.0227272727272725</c:v>
                </c:pt>
              </c:numCache>
            </c:numRef>
          </c:val>
          <c:extLst>
            <c:ext xmlns:c16="http://schemas.microsoft.com/office/drawing/2014/chart" uri="{C3380CC4-5D6E-409C-BE32-E72D297353CC}">
              <c16:uniqueId val="{00000002-34DB-4E99-A4DA-3A9E4A6B588D}"/>
            </c:ext>
          </c:extLst>
        </c:ser>
        <c:dLbls>
          <c:showLegendKey val="0"/>
          <c:showVal val="0"/>
          <c:showCatName val="0"/>
          <c:showSerName val="0"/>
          <c:showPercent val="0"/>
          <c:showBubbleSize val="0"/>
        </c:dLbls>
        <c:gapWidth val="219"/>
        <c:overlap val="-27"/>
        <c:axId val="1305690415"/>
        <c:axId val="1476957631"/>
      </c:barChart>
      <c:catAx>
        <c:axId val="1305690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6957631"/>
        <c:crosses val="autoZero"/>
        <c:auto val="1"/>
        <c:lblAlgn val="ctr"/>
        <c:lblOffset val="100"/>
        <c:noMultiLvlLbl val="0"/>
      </c:catAx>
      <c:valAx>
        <c:axId val="14769576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5690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CIT (large)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audits'!$B$22:$C$24</c:f>
              <c:multiLvlStrCache>
                <c:ptCount val="3"/>
                <c:lvl>
                  <c:pt idx="0">
                    <c:v>2015</c:v>
                  </c:pt>
                  <c:pt idx="1">
                    <c:v>2016</c:v>
                  </c:pt>
                  <c:pt idx="2">
                    <c:v>2017</c:v>
                  </c:pt>
                </c:lvl>
                <c:lvl>
                  <c:pt idx="0">
                    <c:v>PRT</c:v>
                  </c:pt>
                </c:lvl>
              </c:multiLvlStrCache>
            </c:multiLvlStrRef>
          </c:cat>
          <c:val>
            <c:numRef>
              <c:f>'On-site audits'!$V$22:$V$24</c:f>
              <c:numCache>
                <c:formatCode>#,##0</c:formatCode>
                <c:ptCount val="3"/>
                <c:pt idx="0">
                  <c:v>114281000</c:v>
                </c:pt>
                <c:pt idx="1">
                  <c:v>203360000</c:v>
                </c:pt>
                <c:pt idx="2">
                  <c:v>235650000</c:v>
                </c:pt>
              </c:numCache>
            </c:numRef>
          </c:val>
          <c:extLst>
            <c:ext xmlns:c16="http://schemas.microsoft.com/office/drawing/2014/chart" uri="{C3380CC4-5D6E-409C-BE32-E72D297353CC}">
              <c16:uniqueId val="{00000000-32F1-4DA7-A2A8-C24FA64907B2}"/>
            </c:ext>
          </c:extLst>
        </c:ser>
        <c:ser>
          <c:idx val="1"/>
          <c:order val="1"/>
          <c:tx>
            <c:v>CIT (non-large)</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audits'!$B$22:$C$24</c:f>
              <c:multiLvlStrCache>
                <c:ptCount val="3"/>
                <c:lvl>
                  <c:pt idx="0">
                    <c:v>2015</c:v>
                  </c:pt>
                  <c:pt idx="1">
                    <c:v>2016</c:v>
                  </c:pt>
                  <c:pt idx="2">
                    <c:v>2017</c:v>
                  </c:pt>
                </c:lvl>
                <c:lvl>
                  <c:pt idx="0">
                    <c:v>PRT</c:v>
                  </c:pt>
                </c:lvl>
              </c:multiLvlStrCache>
            </c:multiLvlStrRef>
          </c:cat>
          <c:val>
            <c:numRef>
              <c:f>'On-site audits'!$W$22:$W$24</c:f>
              <c:numCache>
                <c:formatCode>#,##0</c:formatCode>
                <c:ptCount val="3"/>
                <c:pt idx="0">
                  <c:v>282315000</c:v>
                </c:pt>
                <c:pt idx="1">
                  <c:v>350781000</c:v>
                </c:pt>
                <c:pt idx="2">
                  <c:v>414310000</c:v>
                </c:pt>
              </c:numCache>
            </c:numRef>
          </c:val>
          <c:extLst>
            <c:ext xmlns:c16="http://schemas.microsoft.com/office/drawing/2014/chart" uri="{C3380CC4-5D6E-409C-BE32-E72D297353CC}">
              <c16:uniqueId val="{00000001-32F1-4DA7-A2A8-C24FA64907B2}"/>
            </c:ext>
          </c:extLst>
        </c:ser>
        <c:ser>
          <c:idx val="2"/>
          <c:order val="2"/>
          <c:tx>
            <c:v>PIT</c:v>
          </c:tx>
          <c:spPr>
            <a:solidFill>
              <a:schemeClr val="accent2"/>
            </a:solidFill>
            <a:ln>
              <a:noFill/>
            </a:ln>
            <a:effectLst/>
          </c:spPr>
          <c:invertIfNegative val="0"/>
          <c:dLbls>
            <c:dLbl>
              <c:idx val="0"/>
              <c:layout>
                <c:manualLayout>
                  <c:x val="-2.9498525073746854E-3"/>
                  <c:y val="-9.7323600973236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1-4DA7-A2A8-C24FA64907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audits'!$B$22:$C$24</c:f>
              <c:multiLvlStrCache>
                <c:ptCount val="3"/>
                <c:lvl>
                  <c:pt idx="0">
                    <c:v>2015</c:v>
                  </c:pt>
                  <c:pt idx="1">
                    <c:v>2016</c:v>
                  </c:pt>
                  <c:pt idx="2">
                    <c:v>2017</c:v>
                  </c:pt>
                </c:lvl>
                <c:lvl>
                  <c:pt idx="0">
                    <c:v>PRT</c:v>
                  </c:pt>
                </c:lvl>
              </c:multiLvlStrCache>
            </c:multiLvlStrRef>
          </c:cat>
          <c:val>
            <c:numRef>
              <c:f>'On-site audits'!$X$22:$X$24</c:f>
              <c:numCache>
                <c:formatCode>#,##0</c:formatCode>
                <c:ptCount val="3"/>
                <c:pt idx="0">
                  <c:v>32130000</c:v>
                </c:pt>
                <c:pt idx="1">
                  <c:v>20167000</c:v>
                </c:pt>
                <c:pt idx="2">
                  <c:v>34821000</c:v>
                </c:pt>
              </c:numCache>
            </c:numRef>
          </c:val>
          <c:extLst>
            <c:ext xmlns:c16="http://schemas.microsoft.com/office/drawing/2014/chart" uri="{C3380CC4-5D6E-409C-BE32-E72D297353CC}">
              <c16:uniqueId val="{00000002-32F1-4DA7-A2A8-C24FA64907B2}"/>
            </c:ext>
          </c:extLst>
        </c:ser>
        <c:ser>
          <c:idx val="3"/>
          <c:order val="3"/>
          <c:tx>
            <c:v>VAT</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audits'!$B$22:$C$24</c:f>
              <c:multiLvlStrCache>
                <c:ptCount val="3"/>
                <c:lvl>
                  <c:pt idx="0">
                    <c:v>2015</c:v>
                  </c:pt>
                  <c:pt idx="1">
                    <c:v>2016</c:v>
                  </c:pt>
                  <c:pt idx="2">
                    <c:v>2017</c:v>
                  </c:pt>
                </c:lvl>
                <c:lvl>
                  <c:pt idx="0">
                    <c:v>PRT</c:v>
                  </c:pt>
                </c:lvl>
              </c:multiLvlStrCache>
            </c:multiLvlStrRef>
          </c:cat>
          <c:val>
            <c:numRef>
              <c:f>'On-site audits'!$Y$22:$Y$24</c:f>
              <c:numCache>
                <c:formatCode>#,##0</c:formatCode>
                <c:ptCount val="3"/>
                <c:pt idx="0">
                  <c:v>512515000</c:v>
                </c:pt>
                <c:pt idx="1">
                  <c:v>525931000</c:v>
                </c:pt>
                <c:pt idx="2">
                  <c:v>541680000</c:v>
                </c:pt>
              </c:numCache>
            </c:numRef>
          </c:val>
          <c:extLst>
            <c:ext xmlns:c16="http://schemas.microsoft.com/office/drawing/2014/chart" uri="{C3380CC4-5D6E-409C-BE32-E72D297353CC}">
              <c16:uniqueId val="{00000003-32F1-4DA7-A2A8-C24FA64907B2}"/>
            </c:ext>
          </c:extLst>
        </c:ser>
        <c:dLbls>
          <c:dLblPos val="ctr"/>
          <c:showLegendKey val="0"/>
          <c:showVal val="1"/>
          <c:showCatName val="0"/>
          <c:showSerName val="0"/>
          <c:showPercent val="0"/>
          <c:showBubbleSize val="0"/>
        </c:dLbls>
        <c:gapWidth val="150"/>
        <c:overlap val="100"/>
        <c:axId val="1689780975"/>
        <c:axId val="1527812223"/>
      </c:barChart>
      <c:catAx>
        <c:axId val="168978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7812223"/>
        <c:crosses val="autoZero"/>
        <c:auto val="1"/>
        <c:lblAlgn val="ctr"/>
        <c:lblOffset val="100"/>
        <c:noMultiLvlLbl val="0"/>
      </c:catAx>
      <c:valAx>
        <c:axId val="1527812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978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CIT (large)</c:v>
          </c:tx>
          <c:spPr>
            <a:solidFill>
              <a:schemeClr val="accent1"/>
            </a:solidFill>
            <a:ln>
              <a:noFill/>
            </a:ln>
            <a:effectLst/>
          </c:spPr>
          <c:invertIfNegative val="0"/>
          <c:cat>
            <c:multiLvlStrRef>
              <c:f>'On-site audits'!$B$25:$C$27</c:f>
              <c:multiLvlStrCache>
                <c:ptCount val="3"/>
                <c:lvl>
                  <c:pt idx="0">
                    <c:v>2015</c:v>
                  </c:pt>
                  <c:pt idx="1">
                    <c:v>2016</c:v>
                  </c:pt>
                  <c:pt idx="2">
                    <c:v>2017</c:v>
                  </c:pt>
                </c:lvl>
                <c:lvl>
                  <c:pt idx="0">
                    <c:v>SVK</c:v>
                  </c:pt>
                </c:lvl>
              </c:multiLvlStrCache>
            </c:multiLvlStrRef>
          </c:cat>
          <c:val>
            <c:numRef>
              <c:f>'On-site audits'!$V$25:$V$27</c:f>
              <c:numCache>
                <c:formatCode>#,##0</c:formatCode>
                <c:ptCount val="3"/>
                <c:pt idx="0">
                  <c:v>24238198</c:v>
                </c:pt>
                <c:pt idx="1">
                  <c:v>13700412</c:v>
                </c:pt>
                <c:pt idx="2">
                  <c:v>9000388</c:v>
                </c:pt>
              </c:numCache>
            </c:numRef>
          </c:val>
          <c:extLst>
            <c:ext xmlns:c16="http://schemas.microsoft.com/office/drawing/2014/chart" uri="{C3380CC4-5D6E-409C-BE32-E72D297353CC}">
              <c16:uniqueId val="{00000000-5E15-4280-B27A-16D99642823D}"/>
            </c:ext>
          </c:extLst>
        </c:ser>
        <c:ser>
          <c:idx val="1"/>
          <c:order val="1"/>
          <c:tx>
            <c:v>CIT (non-large)</c:v>
          </c:tx>
          <c:spPr>
            <a:solidFill>
              <a:schemeClr val="accent1">
                <a:lumMod val="40000"/>
                <a:lumOff val="60000"/>
              </a:schemeClr>
            </a:solidFill>
            <a:ln>
              <a:noFill/>
            </a:ln>
            <a:effectLst/>
          </c:spPr>
          <c:invertIfNegative val="0"/>
          <c:cat>
            <c:multiLvlStrRef>
              <c:f>'On-site audits'!$B$25:$C$27</c:f>
              <c:multiLvlStrCache>
                <c:ptCount val="3"/>
                <c:lvl>
                  <c:pt idx="0">
                    <c:v>2015</c:v>
                  </c:pt>
                  <c:pt idx="1">
                    <c:v>2016</c:v>
                  </c:pt>
                  <c:pt idx="2">
                    <c:v>2017</c:v>
                  </c:pt>
                </c:lvl>
                <c:lvl>
                  <c:pt idx="0">
                    <c:v>SVK</c:v>
                  </c:pt>
                </c:lvl>
              </c:multiLvlStrCache>
            </c:multiLvlStrRef>
          </c:cat>
          <c:val>
            <c:numRef>
              <c:f>'On-site audits'!$W$25:$W$27</c:f>
              <c:numCache>
                <c:formatCode>#,##0</c:formatCode>
                <c:ptCount val="3"/>
                <c:pt idx="0">
                  <c:v>51885029</c:v>
                </c:pt>
                <c:pt idx="1">
                  <c:v>45687667</c:v>
                </c:pt>
                <c:pt idx="2">
                  <c:v>62875816</c:v>
                </c:pt>
              </c:numCache>
            </c:numRef>
          </c:val>
          <c:extLst>
            <c:ext xmlns:c16="http://schemas.microsoft.com/office/drawing/2014/chart" uri="{C3380CC4-5D6E-409C-BE32-E72D297353CC}">
              <c16:uniqueId val="{00000001-5E15-4280-B27A-16D99642823D}"/>
            </c:ext>
          </c:extLst>
        </c:ser>
        <c:ser>
          <c:idx val="2"/>
          <c:order val="2"/>
          <c:tx>
            <c:v>PIT</c:v>
          </c:tx>
          <c:spPr>
            <a:solidFill>
              <a:schemeClr val="accent2"/>
            </a:solidFill>
            <a:ln>
              <a:noFill/>
            </a:ln>
            <a:effectLst/>
          </c:spPr>
          <c:invertIfNegative val="0"/>
          <c:cat>
            <c:multiLvlStrRef>
              <c:f>'On-site audits'!$B$25:$C$27</c:f>
              <c:multiLvlStrCache>
                <c:ptCount val="3"/>
                <c:lvl>
                  <c:pt idx="0">
                    <c:v>2015</c:v>
                  </c:pt>
                  <c:pt idx="1">
                    <c:v>2016</c:v>
                  </c:pt>
                  <c:pt idx="2">
                    <c:v>2017</c:v>
                  </c:pt>
                </c:lvl>
                <c:lvl>
                  <c:pt idx="0">
                    <c:v>SVK</c:v>
                  </c:pt>
                </c:lvl>
              </c:multiLvlStrCache>
            </c:multiLvlStrRef>
          </c:cat>
          <c:val>
            <c:numRef>
              <c:f>'On-site audits'!$X$25:$X$27</c:f>
              <c:numCache>
                <c:formatCode>#,##0</c:formatCode>
                <c:ptCount val="3"/>
                <c:pt idx="0">
                  <c:v>7121183</c:v>
                </c:pt>
                <c:pt idx="1">
                  <c:v>9344070</c:v>
                </c:pt>
                <c:pt idx="2">
                  <c:v>19861795</c:v>
                </c:pt>
              </c:numCache>
            </c:numRef>
          </c:val>
          <c:extLst>
            <c:ext xmlns:c16="http://schemas.microsoft.com/office/drawing/2014/chart" uri="{C3380CC4-5D6E-409C-BE32-E72D297353CC}">
              <c16:uniqueId val="{00000002-5E15-4280-B27A-16D99642823D}"/>
            </c:ext>
          </c:extLst>
        </c:ser>
        <c:ser>
          <c:idx val="3"/>
          <c:order val="3"/>
          <c:tx>
            <c:v>VAT</c:v>
          </c:tx>
          <c:spPr>
            <a:solidFill>
              <a:schemeClr val="accent4"/>
            </a:solidFill>
            <a:ln>
              <a:noFill/>
            </a:ln>
            <a:effectLst/>
          </c:spPr>
          <c:invertIfNegative val="0"/>
          <c:cat>
            <c:multiLvlStrRef>
              <c:f>'On-site audits'!$B$25:$C$27</c:f>
              <c:multiLvlStrCache>
                <c:ptCount val="3"/>
                <c:lvl>
                  <c:pt idx="0">
                    <c:v>2015</c:v>
                  </c:pt>
                  <c:pt idx="1">
                    <c:v>2016</c:v>
                  </c:pt>
                  <c:pt idx="2">
                    <c:v>2017</c:v>
                  </c:pt>
                </c:lvl>
                <c:lvl>
                  <c:pt idx="0">
                    <c:v>SVK</c:v>
                  </c:pt>
                </c:lvl>
              </c:multiLvlStrCache>
            </c:multiLvlStrRef>
          </c:cat>
          <c:val>
            <c:numRef>
              <c:f>'On-site audits'!$Y$25:$Y$27</c:f>
              <c:numCache>
                <c:formatCode>#,##0</c:formatCode>
                <c:ptCount val="3"/>
                <c:pt idx="0">
                  <c:v>377899994</c:v>
                </c:pt>
                <c:pt idx="1">
                  <c:v>441891072</c:v>
                </c:pt>
                <c:pt idx="2">
                  <c:v>361454772</c:v>
                </c:pt>
              </c:numCache>
            </c:numRef>
          </c:val>
          <c:extLst>
            <c:ext xmlns:c16="http://schemas.microsoft.com/office/drawing/2014/chart" uri="{C3380CC4-5D6E-409C-BE32-E72D297353CC}">
              <c16:uniqueId val="{00000003-5E15-4280-B27A-16D99642823D}"/>
            </c:ext>
          </c:extLst>
        </c:ser>
        <c:dLbls>
          <c:showLegendKey val="0"/>
          <c:showVal val="0"/>
          <c:showCatName val="0"/>
          <c:showSerName val="0"/>
          <c:showPercent val="0"/>
          <c:showBubbleSize val="0"/>
        </c:dLbls>
        <c:gapWidth val="150"/>
        <c:overlap val="100"/>
        <c:axId val="1477631311"/>
        <c:axId val="1686639599"/>
      </c:barChart>
      <c:catAx>
        <c:axId val="147763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639599"/>
        <c:crosses val="autoZero"/>
        <c:auto val="1"/>
        <c:lblAlgn val="ctr"/>
        <c:lblOffset val="100"/>
        <c:noMultiLvlLbl val="0"/>
      </c:catAx>
      <c:valAx>
        <c:axId val="16866395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7631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CIT (large)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audits'!$B$13:$C$15</c:f>
              <c:multiLvlStrCache>
                <c:ptCount val="3"/>
                <c:lvl>
                  <c:pt idx="0">
                    <c:v>2015</c:v>
                  </c:pt>
                  <c:pt idx="1">
                    <c:v>2016</c:v>
                  </c:pt>
                  <c:pt idx="2">
                    <c:v>2017</c:v>
                  </c:pt>
                </c:lvl>
                <c:lvl>
                  <c:pt idx="0">
                    <c:v>LTU</c:v>
                  </c:pt>
                </c:lvl>
              </c:multiLvlStrCache>
            </c:multiLvlStrRef>
          </c:cat>
          <c:val>
            <c:numRef>
              <c:f>'On-site audits'!$V$13:$V$15</c:f>
              <c:numCache>
                <c:formatCode>#,##0</c:formatCode>
                <c:ptCount val="3"/>
                <c:pt idx="0">
                  <c:v>338386</c:v>
                </c:pt>
                <c:pt idx="1">
                  <c:v>57300</c:v>
                </c:pt>
                <c:pt idx="2">
                  <c:v>815555</c:v>
                </c:pt>
              </c:numCache>
            </c:numRef>
          </c:val>
          <c:extLst>
            <c:ext xmlns:c16="http://schemas.microsoft.com/office/drawing/2014/chart" uri="{C3380CC4-5D6E-409C-BE32-E72D297353CC}">
              <c16:uniqueId val="{00000000-2B2A-49AB-B378-653AA9DDBA3F}"/>
            </c:ext>
          </c:extLst>
        </c:ser>
        <c:ser>
          <c:idx val="1"/>
          <c:order val="1"/>
          <c:tx>
            <c:v>CIT (non-large)</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audits'!$B$13:$C$15</c:f>
              <c:multiLvlStrCache>
                <c:ptCount val="3"/>
                <c:lvl>
                  <c:pt idx="0">
                    <c:v>2015</c:v>
                  </c:pt>
                  <c:pt idx="1">
                    <c:v>2016</c:v>
                  </c:pt>
                  <c:pt idx="2">
                    <c:v>2017</c:v>
                  </c:pt>
                </c:lvl>
                <c:lvl>
                  <c:pt idx="0">
                    <c:v>LTU</c:v>
                  </c:pt>
                </c:lvl>
              </c:multiLvlStrCache>
            </c:multiLvlStrRef>
          </c:cat>
          <c:val>
            <c:numRef>
              <c:f>'On-site audits'!$W$13:$W$15</c:f>
              <c:numCache>
                <c:formatCode>#,##0</c:formatCode>
                <c:ptCount val="3"/>
                <c:pt idx="0">
                  <c:v>2905090</c:v>
                </c:pt>
                <c:pt idx="1">
                  <c:v>1535972</c:v>
                </c:pt>
                <c:pt idx="2">
                  <c:v>1090636</c:v>
                </c:pt>
              </c:numCache>
            </c:numRef>
          </c:val>
          <c:extLst>
            <c:ext xmlns:c16="http://schemas.microsoft.com/office/drawing/2014/chart" uri="{C3380CC4-5D6E-409C-BE32-E72D297353CC}">
              <c16:uniqueId val="{00000001-2B2A-49AB-B378-653AA9DDBA3F}"/>
            </c:ext>
          </c:extLst>
        </c:ser>
        <c:ser>
          <c:idx val="2"/>
          <c:order val="2"/>
          <c:tx>
            <c:v>PIT</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audits'!$B$13:$C$15</c:f>
              <c:multiLvlStrCache>
                <c:ptCount val="3"/>
                <c:lvl>
                  <c:pt idx="0">
                    <c:v>2015</c:v>
                  </c:pt>
                  <c:pt idx="1">
                    <c:v>2016</c:v>
                  </c:pt>
                  <c:pt idx="2">
                    <c:v>2017</c:v>
                  </c:pt>
                </c:lvl>
                <c:lvl>
                  <c:pt idx="0">
                    <c:v>LTU</c:v>
                  </c:pt>
                </c:lvl>
              </c:multiLvlStrCache>
            </c:multiLvlStrRef>
          </c:cat>
          <c:val>
            <c:numRef>
              <c:f>'On-site audits'!$X$13:$X$15</c:f>
              <c:numCache>
                <c:formatCode>#,##0</c:formatCode>
                <c:ptCount val="3"/>
                <c:pt idx="0">
                  <c:v>1129863</c:v>
                </c:pt>
                <c:pt idx="1">
                  <c:v>478081</c:v>
                </c:pt>
                <c:pt idx="2">
                  <c:v>707584</c:v>
                </c:pt>
              </c:numCache>
            </c:numRef>
          </c:val>
          <c:extLst>
            <c:ext xmlns:c16="http://schemas.microsoft.com/office/drawing/2014/chart" uri="{C3380CC4-5D6E-409C-BE32-E72D297353CC}">
              <c16:uniqueId val="{00000003-2B2A-49AB-B378-653AA9DDBA3F}"/>
            </c:ext>
          </c:extLst>
        </c:ser>
        <c:ser>
          <c:idx val="3"/>
          <c:order val="3"/>
          <c:tx>
            <c:v>VAT</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audits'!$B$13:$C$15</c:f>
              <c:multiLvlStrCache>
                <c:ptCount val="3"/>
                <c:lvl>
                  <c:pt idx="0">
                    <c:v>2015</c:v>
                  </c:pt>
                  <c:pt idx="1">
                    <c:v>2016</c:v>
                  </c:pt>
                  <c:pt idx="2">
                    <c:v>2017</c:v>
                  </c:pt>
                </c:lvl>
                <c:lvl>
                  <c:pt idx="0">
                    <c:v>LTU</c:v>
                  </c:pt>
                </c:lvl>
              </c:multiLvlStrCache>
            </c:multiLvlStrRef>
          </c:cat>
          <c:val>
            <c:numRef>
              <c:f>'On-site audits'!$Y$13:$Y$15</c:f>
              <c:numCache>
                <c:formatCode>#,##0</c:formatCode>
                <c:ptCount val="3"/>
                <c:pt idx="0">
                  <c:v>16386388</c:v>
                </c:pt>
                <c:pt idx="1">
                  <c:v>6921314</c:v>
                </c:pt>
                <c:pt idx="2">
                  <c:v>6303908</c:v>
                </c:pt>
              </c:numCache>
            </c:numRef>
          </c:val>
          <c:extLst>
            <c:ext xmlns:c16="http://schemas.microsoft.com/office/drawing/2014/chart" uri="{C3380CC4-5D6E-409C-BE32-E72D297353CC}">
              <c16:uniqueId val="{00000004-2B2A-49AB-B378-653AA9DDBA3F}"/>
            </c:ext>
          </c:extLst>
        </c:ser>
        <c:dLbls>
          <c:dLblPos val="ctr"/>
          <c:showLegendKey val="0"/>
          <c:showVal val="1"/>
          <c:showCatName val="0"/>
          <c:showSerName val="0"/>
          <c:showPercent val="0"/>
          <c:showBubbleSize val="0"/>
        </c:dLbls>
        <c:gapWidth val="150"/>
        <c:overlap val="100"/>
        <c:axId val="1689780975"/>
        <c:axId val="1527812223"/>
      </c:barChart>
      <c:catAx>
        <c:axId val="168978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7812223"/>
        <c:crosses val="autoZero"/>
        <c:auto val="1"/>
        <c:lblAlgn val="ctr"/>
        <c:lblOffset val="100"/>
        <c:noMultiLvlLbl val="0"/>
      </c:catAx>
      <c:valAx>
        <c:axId val="1527812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978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'On-site audits'!$I$6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'On-site audits'!$I$7:$I$27</c:f>
              <c:numCache>
                <c:formatCode>#,##0</c:formatCode>
                <c:ptCount val="21"/>
                <c:pt idx="0">
                  <c:v>0</c:v>
                </c:pt>
                <c:pt idx="1">
                  <c:v>2611</c:v>
                </c:pt>
                <c:pt idx="2">
                  <c:v>2167</c:v>
                </c:pt>
                <c:pt idx="6">
                  <c:v>1114</c:v>
                </c:pt>
                <c:pt idx="7">
                  <c:v>950</c:v>
                </c:pt>
                <c:pt idx="8">
                  <c:v>384</c:v>
                </c:pt>
                <c:pt idx="9">
                  <c:v>1243</c:v>
                </c:pt>
                <c:pt idx="10">
                  <c:v>1168</c:v>
                </c:pt>
                <c:pt idx="11">
                  <c:v>885</c:v>
                </c:pt>
                <c:pt idx="12">
                  <c:v>59399</c:v>
                </c:pt>
                <c:pt idx="13">
                  <c:v>48284</c:v>
                </c:pt>
                <c:pt idx="14">
                  <c:v>31501</c:v>
                </c:pt>
                <c:pt idx="18">
                  <c:v>9782</c:v>
                </c:pt>
                <c:pt idx="19">
                  <c:v>10660</c:v>
                </c:pt>
                <c:pt idx="20">
                  <c:v>8957</c:v>
                </c:pt>
              </c:numCache>
            </c:numRef>
          </c:val>
          <c:extLst>
            <c:ext xmlns:c16="http://schemas.microsoft.com/office/drawing/2014/chart" uri="{C3380CC4-5D6E-409C-BE32-E72D297353CC}">
              <c16:uniqueId val="{00000000-CA08-4C0D-845A-C7E173AB835E}"/>
            </c:ext>
          </c:extLst>
        </c:ser>
        <c:dLbls>
          <c:dLblPos val="outEnd"/>
          <c:showLegendKey val="0"/>
          <c:showVal val="1"/>
          <c:showCatName val="0"/>
          <c:showSerName val="0"/>
          <c:showPercent val="0"/>
          <c:showBubbleSize val="0"/>
        </c:dLbls>
        <c:gapWidth val="219"/>
        <c:overlap val="-27"/>
        <c:axId val="1098690720"/>
        <c:axId val="1065490688"/>
      </c:barChart>
      <c:catAx>
        <c:axId val="109869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490688"/>
        <c:crosses val="autoZero"/>
        <c:auto val="1"/>
        <c:lblAlgn val="ctr"/>
        <c:lblOffset val="100"/>
        <c:noMultiLvlLbl val="0"/>
      </c:catAx>
      <c:valAx>
        <c:axId val="1065490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690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3"/>
          <c:order val="0"/>
          <c:tx>
            <c:strRef>
              <c:f>'On-site audits'!$V$7</c:f>
              <c:strCache>
                <c:ptCount val="1"/>
              </c:strCache>
            </c:strRef>
          </c:tx>
          <c:spPr>
            <a:solidFill>
              <a:schemeClr val="accent4"/>
            </a:solidFill>
            <a:ln>
              <a:noFill/>
            </a:ln>
            <a:effectLst/>
          </c:spPr>
          <c:invertIfNegative val="0"/>
          <c:cat>
            <c:multiLvlStrRef>
              <c:f>'On-site audits'!$B$7:$C$9</c:f>
              <c:multiLvlStrCache>
                <c:ptCount val="3"/>
                <c:lvl>
                  <c:pt idx="0">
                    <c:v>2015</c:v>
                  </c:pt>
                  <c:pt idx="1">
                    <c:v>2016</c:v>
                  </c:pt>
                  <c:pt idx="2">
                    <c:v>2017</c:v>
                  </c:pt>
                </c:lvl>
                <c:lvl>
                  <c:pt idx="0">
                    <c:v>CYP</c:v>
                  </c:pt>
                </c:lvl>
              </c:multiLvlStrCache>
            </c:multiLvlStrRef>
          </c:cat>
          <c:val>
            <c:numRef>
              <c:f>'On-site audits'!$V$8:$V$9</c:f>
              <c:numCache>
                <c:formatCode>#,##0</c:formatCode>
                <c:ptCount val="2"/>
              </c:numCache>
            </c:numRef>
          </c:val>
          <c:extLst>
            <c:ext xmlns:c16="http://schemas.microsoft.com/office/drawing/2014/chart" uri="{C3380CC4-5D6E-409C-BE32-E72D297353CC}">
              <c16:uniqueId val="{00000003-970F-482F-B0A4-06E8F5293C1E}"/>
            </c:ext>
          </c:extLst>
        </c:ser>
        <c:ser>
          <c:idx val="4"/>
          <c:order val="1"/>
          <c:tx>
            <c:strRef>
              <c:f>'On-site audits'!$W$7</c:f>
              <c:strCache>
                <c:ptCount val="1"/>
              </c:strCache>
            </c:strRef>
          </c:tx>
          <c:spPr>
            <a:solidFill>
              <a:schemeClr val="accent5"/>
            </a:solidFill>
            <a:ln>
              <a:noFill/>
            </a:ln>
            <a:effectLst/>
          </c:spPr>
          <c:invertIfNegative val="0"/>
          <c:cat>
            <c:multiLvlStrRef>
              <c:f>'On-site audits'!$B$7:$C$9</c:f>
              <c:multiLvlStrCache>
                <c:ptCount val="3"/>
                <c:lvl>
                  <c:pt idx="0">
                    <c:v>2015</c:v>
                  </c:pt>
                  <c:pt idx="1">
                    <c:v>2016</c:v>
                  </c:pt>
                  <c:pt idx="2">
                    <c:v>2017</c:v>
                  </c:pt>
                </c:lvl>
                <c:lvl>
                  <c:pt idx="0">
                    <c:v>CYP</c:v>
                  </c:pt>
                </c:lvl>
              </c:multiLvlStrCache>
            </c:multiLvlStrRef>
          </c:cat>
          <c:val>
            <c:numRef>
              <c:f>'On-site audits'!$W$8:$W$9</c:f>
              <c:numCache>
                <c:formatCode>#,##0</c:formatCode>
                <c:ptCount val="2"/>
              </c:numCache>
            </c:numRef>
          </c:val>
          <c:extLst>
            <c:ext xmlns:c16="http://schemas.microsoft.com/office/drawing/2014/chart" uri="{C3380CC4-5D6E-409C-BE32-E72D297353CC}">
              <c16:uniqueId val="{00000004-970F-482F-B0A4-06E8F5293C1E}"/>
            </c:ext>
          </c:extLst>
        </c:ser>
        <c:ser>
          <c:idx val="5"/>
          <c:order val="2"/>
          <c:tx>
            <c:strRef>
              <c:f>'On-site audits'!$X$7</c:f>
              <c:strCache>
                <c:ptCount val="1"/>
              </c:strCache>
            </c:strRef>
          </c:tx>
          <c:spPr>
            <a:solidFill>
              <a:schemeClr val="accent6"/>
            </a:solidFill>
            <a:ln>
              <a:noFill/>
            </a:ln>
            <a:effectLst/>
          </c:spPr>
          <c:invertIfNegative val="0"/>
          <c:cat>
            <c:multiLvlStrRef>
              <c:f>'On-site audits'!$B$7:$C$9</c:f>
              <c:multiLvlStrCache>
                <c:ptCount val="3"/>
                <c:lvl>
                  <c:pt idx="0">
                    <c:v>2015</c:v>
                  </c:pt>
                  <c:pt idx="1">
                    <c:v>2016</c:v>
                  </c:pt>
                  <c:pt idx="2">
                    <c:v>2017</c:v>
                  </c:pt>
                </c:lvl>
                <c:lvl>
                  <c:pt idx="0">
                    <c:v>CYP</c:v>
                  </c:pt>
                </c:lvl>
              </c:multiLvlStrCache>
            </c:multiLvlStrRef>
          </c:cat>
          <c:val>
            <c:numRef>
              <c:f>'On-site audits'!$X$8:$X$9</c:f>
              <c:numCache>
                <c:formatCode>#,##0</c:formatCode>
                <c:ptCount val="2"/>
              </c:numCache>
            </c:numRef>
          </c:val>
          <c:extLst>
            <c:ext xmlns:c16="http://schemas.microsoft.com/office/drawing/2014/chart" uri="{C3380CC4-5D6E-409C-BE32-E72D297353CC}">
              <c16:uniqueId val="{00000005-970F-482F-B0A4-06E8F5293C1E}"/>
            </c:ext>
          </c:extLst>
        </c:ser>
        <c:ser>
          <c:idx val="6"/>
          <c:order val="3"/>
          <c:tx>
            <c:strRef>
              <c:f>'On-site audits'!$Y$7</c:f>
              <c:strCache>
                <c:ptCount val="1"/>
                <c:pt idx="0">
                  <c:v>NA</c:v>
                </c:pt>
              </c:strCache>
            </c:strRef>
          </c:tx>
          <c:spPr>
            <a:solidFill>
              <a:schemeClr val="accent1">
                <a:lumMod val="60000"/>
              </a:schemeClr>
            </a:solidFill>
            <a:ln>
              <a:noFill/>
            </a:ln>
            <a:effectLst/>
          </c:spPr>
          <c:invertIfNegative val="0"/>
          <c:cat>
            <c:multiLvlStrRef>
              <c:f>'On-site audits'!$B$7:$C$9</c:f>
              <c:multiLvlStrCache>
                <c:ptCount val="3"/>
                <c:lvl>
                  <c:pt idx="0">
                    <c:v>2015</c:v>
                  </c:pt>
                  <c:pt idx="1">
                    <c:v>2016</c:v>
                  </c:pt>
                  <c:pt idx="2">
                    <c:v>2017</c:v>
                  </c:pt>
                </c:lvl>
                <c:lvl>
                  <c:pt idx="0">
                    <c:v>CYP</c:v>
                  </c:pt>
                </c:lvl>
              </c:multiLvlStrCache>
            </c:multiLvlStrRef>
          </c:cat>
          <c:val>
            <c:numRef>
              <c:f>'On-site audits'!$Y$8:$Y$9</c:f>
              <c:numCache>
                <c:formatCode>#,##0</c:formatCode>
                <c:ptCount val="2"/>
                <c:pt idx="0">
                  <c:v>21294853</c:v>
                </c:pt>
                <c:pt idx="1">
                  <c:v>43968408</c:v>
                </c:pt>
              </c:numCache>
            </c:numRef>
          </c:val>
          <c:extLst>
            <c:ext xmlns:c16="http://schemas.microsoft.com/office/drawing/2014/chart" uri="{C3380CC4-5D6E-409C-BE32-E72D297353CC}">
              <c16:uniqueId val="{00000006-970F-482F-B0A4-06E8F5293C1E}"/>
            </c:ext>
          </c:extLst>
        </c:ser>
        <c:dLbls>
          <c:showLegendKey val="0"/>
          <c:showVal val="0"/>
          <c:showCatName val="0"/>
          <c:showSerName val="0"/>
          <c:showPercent val="0"/>
          <c:showBubbleSize val="0"/>
        </c:dLbls>
        <c:gapWidth val="219"/>
        <c:overlap val="100"/>
        <c:axId val="135740528"/>
        <c:axId val="345471968"/>
      </c:barChart>
      <c:catAx>
        <c:axId val="13574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471968"/>
        <c:crosses val="autoZero"/>
        <c:auto val="1"/>
        <c:lblAlgn val="ctr"/>
        <c:lblOffset val="100"/>
        <c:noMultiLvlLbl val="0"/>
      </c:catAx>
      <c:valAx>
        <c:axId val="345471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74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'Audits of Tax Returns'!$E$37</c:f>
              <c:strCache>
                <c:ptCount val="1"/>
                <c:pt idx="0">
                  <c:v>Total</c:v>
                </c:pt>
              </c:strCache>
            </c:strRef>
          </c:tx>
          <c:spPr>
            <a:solidFill>
              <a:schemeClr val="accent1"/>
            </a:solidFill>
            <a:ln>
              <a:noFill/>
            </a:ln>
            <a:effectLst/>
          </c:spPr>
          <c:invertIfNegative val="0"/>
          <c:dLbls>
            <c:dLbl>
              <c:idx val="2"/>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DC-43E1-9F70-6F5A7D580A06}"/>
                </c:ext>
              </c:extLst>
            </c:dLbl>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DC-43E1-9F70-6F5A7D580A0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Returns'!$B$38:$B$44</c:f>
              <c:strCache>
                <c:ptCount val="7"/>
                <c:pt idx="0">
                  <c:v>CYP</c:v>
                </c:pt>
                <c:pt idx="1">
                  <c:v>FIN</c:v>
                </c:pt>
                <c:pt idx="2">
                  <c:v>LTU</c:v>
                </c:pt>
                <c:pt idx="3">
                  <c:v>LVA</c:v>
                </c:pt>
                <c:pt idx="4">
                  <c:v>POL</c:v>
                </c:pt>
                <c:pt idx="5">
                  <c:v>PRT</c:v>
                </c:pt>
                <c:pt idx="6">
                  <c:v>SVK</c:v>
                </c:pt>
              </c:strCache>
            </c:strRef>
          </c:cat>
          <c:val>
            <c:numRef>
              <c:f>'Audits of Tax Returns'!$E$38:$E$44</c:f>
              <c:numCache>
                <c:formatCode>0.0%</c:formatCode>
                <c:ptCount val="7"/>
                <c:pt idx="0">
                  <c:v>0</c:v>
                </c:pt>
                <c:pt idx="1">
                  <c:v>6.5255272615970369E-4</c:v>
                </c:pt>
                <c:pt idx="2">
                  <c:v>0.19636666666666666</c:v>
                </c:pt>
                <c:pt idx="3">
                  <c:v>0</c:v>
                </c:pt>
                <c:pt idx="4">
                  <c:v>8.0000000000000004E-4</c:v>
                </c:pt>
                <c:pt idx="5">
                  <c:v>0</c:v>
                </c:pt>
                <c:pt idx="6">
                  <c:v>7.5999999999999991E-3</c:v>
                </c:pt>
              </c:numCache>
            </c:numRef>
          </c:val>
          <c:extLst>
            <c:ext xmlns:c16="http://schemas.microsoft.com/office/drawing/2014/chart" uri="{C3380CC4-5D6E-409C-BE32-E72D297353CC}">
              <c16:uniqueId val="{00000000-7FDC-43E1-9F70-6F5A7D580A06}"/>
            </c:ext>
          </c:extLst>
        </c:ser>
        <c:ser>
          <c:idx val="1"/>
          <c:order val="1"/>
          <c:tx>
            <c:strRef>
              <c:f>'Audits of Tax Returns'!$G$37</c:f>
              <c:strCache>
                <c:ptCount val="1"/>
                <c:pt idx="0">
                  <c:v>PIT</c:v>
                </c:pt>
              </c:strCache>
            </c:strRef>
          </c:tx>
          <c:spPr>
            <a:solidFill>
              <a:schemeClr val="accent2"/>
            </a:solidFill>
            <a:ln>
              <a:noFill/>
            </a:ln>
            <a:effectLst/>
          </c:spPr>
          <c:invertIfNegative val="0"/>
          <c:dLbls>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DC-43E1-9F70-6F5A7D580A06}"/>
                </c:ext>
              </c:extLst>
            </c:dLbl>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DC-43E1-9F70-6F5A7D580A0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Returns'!$B$38:$B$44</c:f>
              <c:strCache>
                <c:ptCount val="7"/>
                <c:pt idx="0">
                  <c:v>CYP</c:v>
                </c:pt>
                <c:pt idx="1">
                  <c:v>FIN</c:v>
                </c:pt>
                <c:pt idx="2">
                  <c:v>LTU</c:v>
                </c:pt>
                <c:pt idx="3">
                  <c:v>LVA</c:v>
                </c:pt>
                <c:pt idx="4">
                  <c:v>POL</c:v>
                </c:pt>
                <c:pt idx="5">
                  <c:v>PRT</c:v>
                </c:pt>
                <c:pt idx="6">
                  <c:v>SVK</c:v>
                </c:pt>
              </c:strCache>
            </c:strRef>
          </c:cat>
          <c:val>
            <c:numRef>
              <c:f>'Audits of Tax Returns'!$G$38:$G$44</c:f>
              <c:numCache>
                <c:formatCode>0.0%</c:formatCode>
                <c:ptCount val="7"/>
                <c:pt idx="0">
                  <c:v>0</c:v>
                </c:pt>
                <c:pt idx="1">
                  <c:v>8.8681678606999329E-5</c:v>
                </c:pt>
                <c:pt idx="2">
                  <c:v>0.23186666666666667</c:v>
                </c:pt>
                <c:pt idx="3">
                  <c:v>0</c:v>
                </c:pt>
                <c:pt idx="4">
                  <c:v>1.8333333333333335E-3</c:v>
                </c:pt>
                <c:pt idx="5">
                  <c:v>0</c:v>
                </c:pt>
                <c:pt idx="6">
                  <c:v>1.5499999999999999E-3</c:v>
                </c:pt>
              </c:numCache>
            </c:numRef>
          </c:val>
          <c:extLst>
            <c:ext xmlns:c16="http://schemas.microsoft.com/office/drawing/2014/chart" uri="{C3380CC4-5D6E-409C-BE32-E72D297353CC}">
              <c16:uniqueId val="{00000001-7FDC-43E1-9F70-6F5A7D580A06}"/>
            </c:ext>
          </c:extLst>
        </c:ser>
        <c:ser>
          <c:idx val="2"/>
          <c:order val="2"/>
          <c:tx>
            <c:strRef>
              <c:f>'Audits of Tax Returns'!$I$37</c:f>
              <c:strCache>
                <c:ptCount val="1"/>
                <c:pt idx="0">
                  <c:v>CIT</c:v>
                </c:pt>
              </c:strCache>
            </c:strRef>
          </c:tx>
          <c:spPr>
            <a:solidFill>
              <a:schemeClr val="accent3"/>
            </a:solidFill>
            <a:ln>
              <a:noFill/>
            </a:ln>
            <a:effectLst/>
          </c:spPr>
          <c:invertIfNegative val="0"/>
          <c:dLbls>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DC-43E1-9F70-6F5A7D580A0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Returns'!$B$38:$B$44</c:f>
              <c:strCache>
                <c:ptCount val="7"/>
                <c:pt idx="0">
                  <c:v>CYP</c:v>
                </c:pt>
                <c:pt idx="1">
                  <c:v>FIN</c:v>
                </c:pt>
                <c:pt idx="2">
                  <c:v>LTU</c:v>
                </c:pt>
                <c:pt idx="3">
                  <c:v>LVA</c:v>
                </c:pt>
                <c:pt idx="4">
                  <c:v>POL</c:v>
                </c:pt>
                <c:pt idx="5">
                  <c:v>PRT</c:v>
                </c:pt>
                <c:pt idx="6">
                  <c:v>SVK</c:v>
                </c:pt>
              </c:strCache>
            </c:strRef>
          </c:cat>
          <c:val>
            <c:numRef>
              <c:f>'Audits of Tax Returns'!$I$38:$I$44</c:f>
              <c:numCache>
                <c:formatCode>0.0%</c:formatCode>
                <c:ptCount val="7"/>
                <c:pt idx="0">
                  <c:v>0</c:v>
                </c:pt>
                <c:pt idx="1">
                  <c:v>4.1534121849788209E-3</c:v>
                </c:pt>
                <c:pt idx="2">
                  <c:v>2.9299999999999999E-3</c:v>
                </c:pt>
                <c:pt idx="3">
                  <c:v>0</c:v>
                </c:pt>
                <c:pt idx="4">
                  <c:v>5.3999999999999994E-3</c:v>
                </c:pt>
                <c:pt idx="5">
                  <c:v>0</c:v>
                </c:pt>
                <c:pt idx="6">
                  <c:v>4.5000000000000005E-3</c:v>
                </c:pt>
              </c:numCache>
            </c:numRef>
          </c:val>
          <c:extLst>
            <c:ext xmlns:c16="http://schemas.microsoft.com/office/drawing/2014/chart" uri="{C3380CC4-5D6E-409C-BE32-E72D297353CC}">
              <c16:uniqueId val="{00000002-7FDC-43E1-9F70-6F5A7D580A06}"/>
            </c:ext>
          </c:extLst>
        </c:ser>
        <c:ser>
          <c:idx val="3"/>
          <c:order val="3"/>
          <c:tx>
            <c:strRef>
              <c:f>'Audits of Tax Returns'!$K$37</c:f>
              <c:strCache>
                <c:ptCount val="1"/>
                <c:pt idx="0">
                  <c:v>VAT</c:v>
                </c:pt>
              </c:strCache>
            </c:strRef>
          </c:tx>
          <c:spPr>
            <a:solidFill>
              <a:schemeClr val="accent4"/>
            </a:solidFill>
            <a:ln>
              <a:noFill/>
            </a:ln>
            <a:effectLst/>
          </c:spPr>
          <c:invertIfNegative val="0"/>
          <c:dLbls>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DC-43E1-9F70-6F5A7D580A06}"/>
                </c:ext>
              </c:extLst>
            </c:dLbl>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DC-43E1-9F70-6F5A7D580A0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Returns'!$B$38:$B$44</c:f>
              <c:strCache>
                <c:ptCount val="7"/>
                <c:pt idx="0">
                  <c:v>CYP</c:v>
                </c:pt>
                <c:pt idx="1">
                  <c:v>FIN</c:v>
                </c:pt>
                <c:pt idx="2">
                  <c:v>LTU</c:v>
                </c:pt>
                <c:pt idx="3">
                  <c:v>LVA</c:v>
                </c:pt>
                <c:pt idx="4">
                  <c:v>POL</c:v>
                </c:pt>
                <c:pt idx="5">
                  <c:v>PRT</c:v>
                </c:pt>
                <c:pt idx="6">
                  <c:v>SVK</c:v>
                </c:pt>
              </c:strCache>
            </c:strRef>
          </c:cat>
          <c:val>
            <c:numRef>
              <c:f>'Audits of Tax Returns'!$K$38:$K$44</c:f>
              <c:numCache>
                <c:formatCode>0.0%</c:formatCode>
                <c:ptCount val="7"/>
                <c:pt idx="0">
                  <c:v>0</c:v>
                </c:pt>
                <c:pt idx="1">
                  <c:v>5.1908378806823797E-3</c:v>
                </c:pt>
                <c:pt idx="2">
                  <c:v>0.17116666666666669</c:v>
                </c:pt>
                <c:pt idx="3">
                  <c:v>0</c:v>
                </c:pt>
                <c:pt idx="4">
                  <c:v>1.6333333333333332E-3</c:v>
                </c:pt>
                <c:pt idx="5">
                  <c:v>0</c:v>
                </c:pt>
                <c:pt idx="6">
                  <c:v>8.0333333333333333E-3</c:v>
                </c:pt>
              </c:numCache>
            </c:numRef>
          </c:val>
          <c:extLst>
            <c:ext xmlns:c16="http://schemas.microsoft.com/office/drawing/2014/chart" uri="{C3380CC4-5D6E-409C-BE32-E72D297353CC}">
              <c16:uniqueId val="{00000003-7FDC-43E1-9F70-6F5A7D580A06}"/>
            </c:ext>
          </c:extLst>
        </c:ser>
        <c:dLbls>
          <c:dLblPos val="outEnd"/>
          <c:showLegendKey val="0"/>
          <c:showVal val="1"/>
          <c:showCatName val="0"/>
          <c:showSerName val="0"/>
          <c:showPercent val="0"/>
          <c:showBubbleSize val="0"/>
        </c:dLbls>
        <c:gapWidth val="219"/>
        <c:overlap val="-27"/>
        <c:axId val="1015951999"/>
        <c:axId val="1019941023"/>
      </c:barChart>
      <c:catAx>
        <c:axId val="101595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941023"/>
        <c:crosses val="autoZero"/>
        <c:auto val="1"/>
        <c:lblAlgn val="ctr"/>
        <c:lblOffset val="100"/>
        <c:noMultiLvlLbl val="0"/>
      </c:catAx>
      <c:valAx>
        <c:axId val="1019941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Audits of tax returns as</a:t>
                </a:r>
                <a:r>
                  <a:rPr lang="de-DE" baseline="0"/>
                  <a:t> percentage of total tax returns</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595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Finland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'Audits of Tax Returns'!$D$6</c:f>
              <c:strCache>
                <c:ptCount val="1"/>
                <c:pt idx="0">
                  <c:v>Total</c:v>
                </c:pt>
              </c:strCache>
            </c:strRef>
          </c:tx>
          <c:spPr>
            <a:solidFill>
              <a:srgbClr val="0070C0"/>
            </a:solidFill>
            <a:ln>
              <a:noFill/>
            </a:ln>
            <a:effectLst/>
          </c:spPr>
          <c:invertIfNegative val="0"/>
          <c:dLbls>
            <c:delete val="1"/>
          </c:dLbls>
          <c:cat>
            <c:multiLvlStrRef>
              <c:f>'Audits of Tax Returns'!$B$10:$C$12</c:f>
              <c:multiLvlStrCache>
                <c:ptCount val="3"/>
                <c:lvl>
                  <c:pt idx="0">
                    <c:v>2015</c:v>
                  </c:pt>
                  <c:pt idx="1">
                    <c:v>2016</c:v>
                  </c:pt>
                  <c:pt idx="2">
                    <c:v>2017</c:v>
                  </c:pt>
                </c:lvl>
                <c:lvl>
                  <c:pt idx="0">
                    <c:v>FIN</c:v>
                  </c:pt>
                </c:lvl>
              </c:multiLvlStrCache>
            </c:multiLvlStrRef>
          </c:cat>
          <c:val>
            <c:numRef>
              <c:f>'Audits of Tax Returns'!$D$10:$D$12</c:f>
              <c:numCache>
                <c:formatCode>#,##0</c:formatCode>
                <c:ptCount val="3"/>
                <c:pt idx="0">
                  <c:v>4589</c:v>
                </c:pt>
                <c:pt idx="1">
                  <c:v>4155</c:v>
                </c:pt>
                <c:pt idx="2">
                  <c:v>2904</c:v>
                </c:pt>
              </c:numCache>
            </c:numRef>
          </c:val>
          <c:extLst>
            <c:ext xmlns:c16="http://schemas.microsoft.com/office/drawing/2014/chart" uri="{C3380CC4-5D6E-409C-BE32-E72D297353CC}">
              <c16:uniqueId val="{00000001-3DF9-45DD-95F8-C037FEE6DFD0}"/>
            </c:ext>
          </c:extLst>
        </c:ser>
        <c:ser>
          <c:idx val="3"/>
          <c:order val="2"/>
          <c:tx>
            <c:strRef>
              <c:f>'Audits of Tax Returns'!$F$6</c:f>
              <c:strCache>
                <c:ptCount val="1"/>
                <c:pt idx="0">
                  <c:v>PIT</c:v>
                </c:pt>
              </c:strCache>
            </c:strRef>
          </c:tx>
          <c:spPr>
            <a:solidFill>
              <a:schemeClr val="accent2"/>
            </a:solidFill>
            <a:ln>
              <a:noFill/>
            </a:ln>
            <a:effectLst/>
          </c:spPr>
          <c:invertIfNegative val="0"/>
          <c:dLbls>
            <c:delete val="1"/>
          </c:dLbls>
          <c:cat>
            <c:strRef>
              <c:f>'Audits of Tax Returns'!$B$10:$B$12</c:f>
              <c:strCache>
                <c:ptCount val="1"/>
                <c:pt idx="0">
                  <c:v>FIN</c:v>
                </c:pt>
              </c:strCache>
            </c:strRef>
          </c:cat>
          <c:val>
            <c:numRef>
              <c:f>'Audits of Tax Returns'!$F$10:$F$12</c:f>
              <c:numCache>
                <c:formatCode>#,##0</c:formatCode>
                <c:ptCount val="3"/>
                <c:pt idx="0">
                  <c:v>585</c:v>
                </c:pt>
                <c:pt idx="1">
                  <c:v>525</c:v>
                </c:pt>
                <c:pt idx="2">
                  <c:v>351</c:v>
                </c:pt>
              </c:numCache>
            </c:numRef>
          </c:val>
          <c:extLst>
            <c:ext xmlns:c16="http://schemas.microsoft.com/office/drawing/2014/chart" uri="{C3380CC4-5D6E-409C-BE32-E72D297353CC}">
              <c16:uniqueId val="{00000003-3DF9-45DD-95F8-C037FEE6DFD0}"/>
            </c:ext>
          </c:extLst>
        </c:ser>
        <c:ser>
          <c:idx val="5"/>
          <c:order val="4"/>
          <c:tx>
            <c:strRef>
              <c:f>'Audits of Tax Returns'!$H$6</c:f>
              <c:strCache>
                <c:ptCount val="1"/>
                <c:pt idx="0">
                  <c:v>CIT</c:v>
                </c:pt>
              </c:strCache>
            </c:strRef>
          </c:tx>
          <c:spPr>
            <a:solidFill>
              <a:schemeClr val="bg1">
                <a:lumMod val="75000"/>
              </a:schemeClr>
            </a:solidFill>
            <a:ln>
              <a:noFill/>
            </a:ln>
            <a:effectLst/>
          </c:spPr>
          <c:invertIfNegative val="0"/>
          <c:dLbls>
            <c:delete val="1"/>
          </c:dLbls>
          <c:cat>
            <c:strRef>
              <c:f>'Audits of Tax Returns'!$B$10:$B$12</c:f>
              <c:strCache>
                <c:ptCount val="1"/>
                <c:pt idx="0">
                  <c:v>FIN</c:v>
                </c:pt>
              </c:strCache>
            </c:strRef>
          </c:cat>
          <c:val>
            <c:numRef>
              <c:f>'Audits of Tax Returns'!$H$10:$H$12</c:f>
              <c:numCache>
                <c:formatCode>#,##0</c:formatCode>
                <c:ptCount val="3"/>
                <c:pt idx="0">
                  <c:v>2841</c:v>
                </c:pt>
                <c:pt idx="1">
                  <c:v>2078</c:v>
                </c:pt>
                <c:pt idx="2">
                  <c:v>759</c:v>
                </c:pt>
              </c:numCache>
            </c:numRef>
          </c:val>
          <c:extLst>
            <c:ext xmlns:c16="http://schemas.microsoft.com/office/drawing/2014/chart" uri="{C3380CC4-5D6E-409C-BE32-E72D297353CC}">
              <c16:uniqueId val="{00000005-3DF9-45DD-95F8-C037FEE6DFD0}"/>
            </c:ext>
          </c:extLst>
        </c:ser>
        <c:ser>
          <c:idx val="7"/>
          <c:order val="6"/>
          <c:tx>
            <c:strRef>
              <c:f>'Audits of Tax Returns'!$J$6</c:f>
              <c:strCache>
                <c:ptCount val="1"/>
                <c:pt idx="0">
                  <c:v>VAT</c:v>
                </c:pt>
              </c:strCache>
            </c:strRef>
          </c:tx>
          <c:spPr>
            <a:solidFill>
              <a:srgbClr val="FFC000"/>
            </a:solidFill>
            <a:ln>
              <a:noFill/>
            </a:ln>
            <a:effectLst/>
          </c:spPr>
          <c:invertIfNegative val="0"/>
          <c:dLbls>
            <c:delete val="1"/>
          </c:dLbls>
          <c:cat>
            <c:strRef>
              <c:f>'Audits of Tax Returns'!$B$10:$B$12</c:f>
              <c:strCache>
                <c:ptCount val="1"/>
                <c:pt idx="0">
                  <c:v>FIN</c:v>
                </c:pt>
              </c:strCache>
            </c:strRef>
          </c:cat>
          <c:val>
            <c:numRef>
              <c:f>'Audits of Tax Returns'!$J$10:$J$12</c:f>
              <c:numCache>
                <c:formatCode>#,##0</c:formatCode>
                <c:ptCount val="3"/>
                <c:pt idx="0">
                  <c:v>3389</c:v>
                </c:pt>
                <c:pt idx="1">
                  <c:v>2888</c:v>
                </c:pt>
                <c:pt idx="2">
                  <c:v>2615</c:v>
                </c:pt>
              </c:numCache>
            </c:numRef>
          </c:val>
          <c:extLst>
            <c:ext xmlns:c16="http://schemas.microsoft.com/office/drawing/2014/chart" uri="{C3380CC4-5D6E-409C-BE32-E72D297353CC}">
              <c16:uniqueId val="{00000007-3DF9-45DD-95F8-C037FEE6DFD0}"/>
            </c:ext>
          </c:extLst>
        </c:ser>
        <c:dLbls>
          <c:dLblPos val="inEnd"/>
          <c:showLegendKey val="0"/>
          <c:showVal val="1"/>
          <c:showCatName val="0"/>
          <c:showSerName val="0"/>
          <c:showPercent val="0"/>
          <c:showBubbleSize val="0"/>
        </c:dLbls>
        <c:gapWidth val="219"/>
        <c:axId val="272083231"/>
        <c:axId val="279732351"/>
      </c:barChart>
      <c:lineChart>
        <c:grouping val="standard"/>
        <c:varyColors val="0"/>
        <c:ser>
          <c:idx val="2"/>
          <c:order val="1"/>
          <c:tx>
            <c:strRef>
              <c:f>'Audits of Tax Returns'!$E$6</c:f>
              <c:strCache>
                <c:ptCount val="1"/>
                <c:pt idx="0">
                  <c:v>Total %</c:v>
                </c:pt>
              </c:strCache>
            </c:strRef>
          </c:tx>
          <c:spPr>
            <a:ln w="28575" cap="rnd">
              <a:solidFill>
                <a:srgbClr val="0070C0"/>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Returns'!$B$10:$B$12</c:f>
              <c:strCache>
                <c:ptCount val="1"/>
                <c:pt idx="0">
                  <c:v>FIN</c:v>
                </c:pt>
              </c:strCache>
            </c:strRef>
          </c:cat>
          <c:val>
            <c:numRef>
              <c:f>'Audits of Tax Returns'!$E$10:$E$12</c:f>
              <c:numCache>
                <c:formatCode>0.00%</c:formatCode>
                <c:ptCount val="3"/>
                <c:pt idx="0">
                  <c:v>7.7426674121943719E-4</c:v>
                </c:pt>
                <c:pt idx="1">
                  <c:v>6.9900635111618946E-4</c:v>
                </c:pt>
                <c:pt idx="2">
                  <c:v>4.8438508614348405E-4</c:v>
                </c:pt>
              </c:numCache>
            </c:numRef>
          </c:val>
          <c:smooth val="0"/>
          <c:extLst>
            <c:ext xmlns:c16="http://schemas.microsoft.com/office/drawing/2014/chart" uri="{C3380CC4-5D6E-409C-BE32-E72D297353CC}">
              <c16:uniqueId val="{00000002-3DF9-45DD-95F8-C037FEE6DFD0}"/>
            </c:ext>
          </c:extLst>
        </c:ser>
        <c:ser>
          <c:idx val="4"/>
          <c:order val="3"/>
          <c:tx>
            <c:strRef>
              <c:f>'Audits of Tax Returns'!$G$6</c:f>
              <c:strCache>
                <c:ptCount val="1"/>
                <c:pt idx="0">
                  <c:v>PIT %</c:v>
                </c:pt>
              </c:strCache>
            </c:strRef>
          </c:tx>
          <c:spPr>
            <a:ln w="28575" cap="rnd">
              <a:solidFill>
                <a:schemeClr val="accent2"/>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Returns'!$B$10:$B$12</c:f>
              <c:strCache>
                <c:ptCount val="1"/>
                <c:pt idx="0">
                  <c:v>FIN</c:v>
                </c:pt>
              </c:strCache>
            </c:strRef>
          </c:cat>
          <c:val>
            <c:numRef>
              <c:f>'Audits of Tax Returns'!$G$10:$G$12</c:f>
              <c:numCache>
                <c:formatCode>0.00%</c:formatCode>
                <c:ptCount val="3"/>
                <c:pt idx="0">
                  <c:v>1.06777934750468E-4</c:v>
                </c:pt>
                <c:pt idx="1">
                  <c:v>9.5758081161266456E-5</c:v>
                </c:pt>
                <c:pt idx="2">
                  <c:v>6.3509019909263519E-5</c:v>
                </c:pt>
              </c:numCache>
            </c:numRef>
          </c:val>
          <c:smooth val="0"/>
          <c:extLst>
            <c:ext xmlns:c16="http://schemas.microsoft.com/office/drawing/2014/chart" uri="{C3380CC4-5D6E-409C-BE32-E72D297353CC}">
              <c16:uniqueId val="{00000004-3DF9-45DD-95F8-C037FEE6DFD0}"/>
            </c:ext>
          </c:extLst>
        </c:ser>
        <c:ser>
          <c:idx val="6"/>
          <c:order val="5"/>
          <c:tx>
            <c:strRef>
              <c:f>'Audits of Tax Returns'!$I$6</c:f>
              <c:strCache>
                <c:ptCount val="1"/>
                <c:pt idx="0">
                  <c:v>CIT %</c:v>
                </c:pt>
              </c:strCache>
            </c:strRef>
          </c:tx>
          <c:spPr>
            <a:ln w="28575" cap="rnd">
              <a:solidFill>
                <a:schemeClr val="bg1">
                  <a:lumMod val="65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Returns'!$B$10:$B$12</c:f>
              <c:strCache>
                <c:ptCount val="1"/>
                <c:pt idx="0">
                  <c:v>FIN</c:v>
                </c:pt>
              </c:strCache>
            </c:strRef>
          </c:cat>
          <c:val>
            <c:numRef>
              <c:f>'Audits of Tax Returns'!$I$10:$I$12</c:f>
              <c:numCache>
                <c:formatCode>0.00%</c:formatCode>
                <c:ptCount val="3"/>
                <c:pt idx="0">
                  <c:v>6.3381507145757387E-3</c:v>
                </c:pt>
                <c:pt idx="1">
                  <c:v>4.5018696407603349E-3</c:v>
                </c:pt>
                <c:pt idx="2">
                  <c:v>1.6202161996003894E-3</c:v>
                </c:pt>
              </c:numCache>
            </c:numRef>
          </c:val>
          <c:smooth val="0"/>
          <c:extLst>
            <c:ext xmlns:c16="http://schemas.microsoft.com/office/drawing/2014/chart" uri="{C3380CC4-5D6E-409C-BE32-E72D297353CC}">
              <c16:uniqueId val="{00000006-3DF9-45DD-95F8-C037FEE6DFD0}"/>
            </c:ext>
          </c:extLst>
        </c:ser>
        <c:ser>
          <c:idx val="8"/>
          <c:order val="7"/>
          <c:tx>
            <c:strRef>
              <c:f>'Audits of Tax Returns'!$K$6</c:f>
              <c:strCache>
                <c:ptCount val="1"/>
                <c:pt idx="0">
                  <c:v>VAT %</c:v>
                </c:pt>
              </c:strCache>
            </c:strRef>
          </c:tx>
          <c:spPr>
            <a:ln w="28575" cap="rnd">
              <a:solidFill>
                <a:srgbClr val="FFC000"/>
              </a:solidFill>
              <a:round/>
            </a:ln>
            <a:effectLst/>
          </c:spPr>
          <c:marker>
            <c:symbol val="circle"/>
            <c:size val="5"/>
            <c:spPr>
              <a:solidFill>
                <a:schemeClr val="accent3">
                  <a:lumMod val="6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'Audits of Tax Returns'!$B$10:$B$12</c:f>
              <c:strCache>
                <c:ptCount val="1"/>
                <c:pt idx="0">
                  <c:v>FIN</c:v>
                </c:pt>
              </c:strCache>
            </c:strRef>
          </c:cat>
          <c:val>
            <c:numRef>
              <c:f>'Audits of Tax Returns'!$K$10:$K$12</c:f>
              <c:numCache>
                <c:formatCode>0.00%</c:formatCode>
                <c:ptCount val="3"/>
                <c:pt idx="0">
                  <c:v>5.5794733332784549E-3</c:v>
                </c:pt>
                <c:pt idx="1">
                  <c:v>5.1970487673204963E-3</c:v>
                </c:pt>
                <c:pt idx="2">
                  <c:v>4.7959915414481878E-3</c:v>
                </c:pt>
              </c:numCache>
            </c:numRef>
          </c:val>
          <c:smooth val="0"/>
          <c:extLst>
            <c:ext xmlns:c16="http://schemas.microsoft.com/office/drawing/2014/chart" uri="{C3380CC4-5D6E-409C-BE32-E72D297353CC}">
              <c16:uniqueId val="{00000008-3DF9-45DD-95F8-C037FEE6DFD0}"/>
            </c:ext>
          </c:extLst>
        </c:ser>
        <c:dLbls>
          <c:showLegendKey val="0"/>
          <c:showVal val="1"/>
          <c:showCatName val="0"/>
          <c:showSerName val="0"/>
          <c:showPercent val="0"/>
          <c:showBubbleSize val="0"/>
        </c:dLbls>
        <c:marker val="1"/>
        <c:smooth val="0"/>
        <c:axId val="475753295"/>
        <c:axId val="321692815"/>
      </c:lineChart>
      <c:catAx>
        <c:axId val="272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9732351"/>
        <c:crosses val="autoZero"/>
        <c:auto val="1"/>
        <c:lblAlgn val="ctr"/>
        <c:lblOffset val="100"/>
        <c:noMultiLvlLbl val="0"/>
      </c:catAx>
      <c:valAx>
        <c:axId val="27973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Absolute number of tax retunrs audited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3231"/>
        <c:crosses val="autoZero"/>
        <c:crossBetween val="between"/>
      </c:valAx>
      <c:valAx>
        <c:axId val="321692815"/>
        <c:scaling>
          <c:orientation val="minMax"/>
          <c:max val="1.0000000000000002E-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Percentage of total tax returns</a:t>
                </a:r>
                <a:r>
                  <a:rPr lang="de-DE" baseline="0"/>
                  <a:t> audited</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753295"/>
        <c:crosses val="max"/>
        <c:crossBetween val="between"/>
      </c:valAx>
      <c:catAx>
        <c:axId val="475753295"/>
        <c:scaling>
          <c:orientation val="minMax"/>
        </c:scaling>
        <c:delete val="1"/>
        <c:axPos val="b"/>
        <c:numFmt formatCode="General" sourceLinked="1"/>
        <c:majorTickMark val="out"/>
        <c:minorTickMark val="none"/>
        <c:tickLblPos val="nextTo"/>
        <c:crossAx val="321692815"/>
        <c:crosses val="autoZero"/>
        <c:auto val="1"/>
        <c:lblAlgn val="ctr"/>
        <c:lblOffset val="100"/>
        <c:noMultiLvlLbl val="0"/>
      </c:catAx>
      <c:spPr>
        <a:noFill/>
        <a:ln>
          <a:noFill/>
        </a:ln>
        <a:effectLst/>
      </c:spPr>
    </c:plotArea>
    <c:legend>
      <c:legendPos val="b"/>
      <c:layout>
        <c:manualLayout>
          <c:xMode val="edge"/>
          <c:yMode val="edge"/>
          <c:x val="6.2266547591626489E-2"/>
          <c:y val="0.91241511006221998"/>
          <c:w val="0.89999998113687663"/>
          <c:h val="7.327635725070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Lithuania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'Audits of Tax Returns'!$D$6</c:f>
              <c:strCache>
                <c:ptCount val="1"/>
                <c:pt idx="0">
                  <c:v>Total</c:v>
                </c:pt>
              </c:strCache>
            </c:strRef>
          </c:tx>
          <c:spPr>
            <a:solidFill>
              <a:srgbClr val="0070C0"/>
            </a:solidFill>
            <a:ln>
              <a:noFill/>
            </a:ln>
            <a:effectLst/>
          </c:spPr>
          <c:invertIfNegative val="0"/>
          <c:dLbls>
            <c:delete val="1"/>
          </c:dLbls>
          <c:cat>
            <c:multiLvlStrRef>
              <c:f>'Audits of Tax Returns'!$B$13:$C$15</c:f>
              <c:multiLvlStrCache>
                <c:ptCount val="3"/>
                <c:lvl>
                  <c:pt idx="0">
                    <c:v>2015</c:v>
                  </c:pt>
                  <c:pt idx="1">
                    <c:v>2016</c:v>
                  </c:pt>
                  <c:pt idx="2">
                    <c:v>2017</c:v>
                  </c:pt>
                </c:lvl>
                <c:lvl>
                  <c:pt idx="0">
                    <c:v>LTU</c:v>
                  </c:pt>
                </c:lvl>
              </c:multiLvlStrCache>
            </c:multiLvlStrRef>
          </c:cat>
          <c:val>
            <c:numRef>
              <c:f>'Audits of Tax Returns'!$D$13:$D$15</c:f>
              <c:numCache>
                <c:formatCode>#,##0</c:formatCode>
                <c:ptCount val="3"/>
                <c:pt idx="0">
                  <c:v>373985</c:v>
                </c:pt>
                <c:pt idx="1">
                  <c:v>319626</c:v>
                </c:pt>
                <c:pt idx="2">
                  <c:v>267860</c:v>
                </c:pt>
              </c:numCache>
            </c:numRef>
          </c:val>
          <c:extLst>
            <c:ext xmlns:c16="http://schemas.microsoft.com/office/drawing/2014/chart" uri="{C3380CC4-5D6E-409C-BE32-E72D297353CC}">
              <c16:uniqueId val="{00000000-282B-4079-B2B7-AF3E8012350B}"/>
            </c:ext>
          </c:extLst>
        </c:ser>
        <c:ser>
          <c:idx val="3"/>
          <c:order val="2"/>
          <c:tx>
            <c:strRef>
              <c:f>'Audits of Tax Returns'!$F$6</c:f>
              <c:strCache>
                <c:ptCount val="1"/>
                <c:pt idx="0">
                  <c:v>PIT</c:v>
                </c:pt>
              </c:strCache>
            </c:strRef>
          </c:tx>
          <c:spPr>
            <a:solidFill>
              <a:schemeClr val="accent2"/>
            </a:solidFill>
            <a:ln>
              <a:noFill/>
            </a:ln>
            <a:effectLst/>
          </c:spPr>
          <c:invertIfNegative val="0"/>
          <c:dLbls>
            <c:delete val="1"/>
          </c:dLbls>
          <c:cat>
            <c:multiLvlStrRef>
              <c:f>'Audits of Tax Returns'!$B$13:$C$15</c:f>
              <c:multiLvlStrCache>
                <c:ptCount val="3"/>
                <c:lvl>
                  <c:pt idx="0">
                    <c:v>2015</c:v>
                  </c:pt>
                  <c:pt idx="1">
                    <c:v>2016</c:v>
                  </c:pt>
                  <c:pt idx="2">
                    <c:v>2017</c:v>
                  </c:pt>
                </c:lvl>
                <c:lvl>
                  <c:pt idx="0">
                    <c:v>LTU</c:v>
                  </c:pt>
                </c:lvl>
              </c:multiLvlStrCache>
            </c:multiLvlStrRef>
          </c:cat>
          <c:val>
            <c:numRef>
              <c:f>'Audits of Tax Returns'!$F$13:$F$15</c:f>
              <c:numCache>
                <c:formatCode>#,##0</c:formatCode>
                <c:ptCount val="3"/>
                <c:pt idx="0">
                  <c:v>345312</c:v>
                </c:pt>
                <c:pt idx="1">
                  <c:v>303505</c:v>
                </c:pt>
                <c:pt idx="2">
                  <c:v>262274</c:v>
                </c:pt>
              </c:numCache>
            </c:numRef>
          </c:val>
          <c:extLst>
            <c:ext xmlns:c16="http://schemas.microsoft.com/office/drawing/2014/chart" uri="{C3380CC4-5D6E-409C-BE32-E72D297353CC}">
              <c16:uniqueId val="{00000001-282B-4079-B2B7-AF3E8012350B}"/>
            </c:ext>
          </c:extLst>
        </c:ser>
        <c:ser>
          <c:idx val="5"/>
          <c:order val="4"/>
          <c:tx>
            <c:strRef>
              <c:f>'Audits of Tax Returns'!$H$6</c:f>
              <c:strCache>
                <c:ptCount val="1"/>
                <c:pt idx="0">
                  <c:v>CIT</c:v>
                </c:pt>
              </c:strCache>
            </c:strRef>
          </c:tx>
          <c:spPr>
            <a:solidFill>
              <a:schemeClr val="bg1">
                <a:lumMod val="65000"/>
              </a:schemeClr>
            </a:solidFill>
            <a:ln>
              <a:noFill/>
            </a:ln>
            <a:effectLst/>
          </c:spPr>
          <c:invertIfNegative val="0"/>
          <c:dLbls>
            <c:delete val="1"/>
          </c:dLbls>
          <c:cat>
            <c:multiLvlStrRef>
              <c:f>'Audits of Tax Returns'!$B$13:$C$15</c:f>
              <c:multiLvlStrCache>
                <c:ptCount val="3"/>
                <c:lvl>
                  <c:pt idx="0">
                    <c:v>2015</c:v>
                  </c:pt>
                  <c:pt idx="1">
                    <c:v>2016</c:v>
                  </c:pt>
                  <c:pt idx="2">
                    <c:v>2017</c:v>
                  </c:pt>
                </c:lvl>
                <c:lvl>
                  <c:pt idx="0">
                    <c:v>LTU</c:v>
                  </c:pt>
                </c:lvl>
              </c:multiLvlStrCache>
            </c:multiLvlStrRef>
          </c:cat>
          <c:val>
            <c:numRef>
              <c:f>'Audits of Tax Returns'!$H$13:$H$15</c:f>
              <c:numCache>
                <c:formatCode>#,##0</c:formatCode>
                <c:ptCount val="3"/>
                <c:pt idx="0">
                  <c:v>756</c:v>
                </c:pt>
                <c:pt idx="1">
                  <c:v>304</c:v>
                </c:pt>
                <c:pt idx="2">
                  <c:v>11</c:v>
                </c:pt>
              </c:numCache>
            </c:numRef>
          </c:val>
          <c:extLst>
            <c:ext xmlns:c16="http://schemas.microsoft.com/office/drawing/2014/chart" uri="{C3380CC4-5D6E-409C-BE32-E72D297353CC}">
              <c16:uniqueId val="{00000002-282B-4079-B2B7-AF3E8012350B}"/>
            </c:ext>
          </c:extLst>
        </c:ser>
        <c:ser>
          <c:idx val="7"/>
          <c:order val="6"/>
          <c:tx>
            <c:strRef>
              <c:f>'Audits of Tax Returns'!$J$6</c:f>
              <c:strCache>
                <c:ptCount val="1"/>
                <c:pt idx="0">
                  <c:v>VAT</c:v>
                </c:pt>
              </c:strCache>
            </c:strRef>
          </c:tx>
          <c:spPr>
            <a:solidFill>
              <a:srgbClr val="FFC000"/>
            </a:solidFill>
            <a:ln>
              <a:noFill/>
            </a:ln>
            <a:effectLst/>
          </c:spPr>
          <c:invertIfNegative val="0"/>
          <c:dLbls>
            <c:delete val="1"/>
          </c:dLbls>
          <c:cat>
            <c:multiLvlStrRef>
              <c:f>'Audits of Tax Returns'!$B$13:$C$15</c:f>
              <c:multiLvlStrCache>
                <c:ptCount val="3"/>
                <c:lvl>
                  <c:pt idx="0">
                    <c:v>2015</c:v>
                  </c:pt>
                  <c:pt idx="1">
                    <c:v>2016</c:v>
                  </c:pt>
                  <c:pt idx="2">
                    <c:v>2017</c:v>
                  </c:pt>
                </c:lvl>
                <c:lvl>
                  <c:pt idx="0">
                    <c:v>LTU</c:v>
                  </c:pt>
                </c:lvl>
              </c:multiLvlStrCache>
            </c:multiLvlStrRef>
          </c:cat>
          <c:val>
            <c:numRef>
              <c:f>'Audits of Tax Returns'!$J$13:$J$15</c:f>
              <c:numCache>
                <c:formatCode>#,##0</c:formatCode>
                <c:ptCount val="3"/>
                <c:pt idx="0">
                  <c:v>27917</c:v>
                </c:pt>
                <c:pt idx="1">
                  <c:v>15817</c:v>
                </c:pt>
                <c:pt idx="2">
                  <c:v>5575</c:v>
                </c:pt>
              </c:numCache>
            </c:numRef>
          </c:val>
          <c:extLst>
            <c:ext xmlns:c16="http://schemas.microsoft.com/office/drawing/2014/chart" uri="{C3380CC4-5D6E-409C-BE32-E72D297353CC}">
              <c16:uniqueId val="{00000003-282B-4079-B2B7-AF3E8012350B}"/>
            </c:ext>
          </c:extLst>
        </c:ser>
        <c:dLbls>
          <c:dLblPos val="inEnd"/>
          <c:showLegendKey val="0"/>
          <c:showVal val="1"/>
          <c:showCatName val="0"/>
          <c:showSerName val="0"/>
          <c:showPercent val="0"/>
          <c:showBubbleSize val="0"/>
        </c:dLbls>
        <c:gapWidth val="219"/>
        <c:axId val="272083231"/>
        <c:axId val="279732351"/>
      </c:barChart>
      <c:lineChart>
        <c:grouping val="standard"/>
        <c:varyColors val="0"/>
        <c:ser>
          <c:idx val="2"/>
          <c:order val="1"/>
          <c:tx>
            <c:strRef>
              <c:f>'Audits of Tax Returns'!$E$6</c:f>
              <c:strCache>
                <c:ptCount val="1"/>
                <c:pt idx="0">
                  <c:v>Total %</c:v>
                </c:pt>
              </c:strCache>
            </c:strRef>
          </c:tx>
          <c:spPr>
            <a:ln w="28575" cap="rnd">
              <a:solidFill>
                <a:srgbClr val="0070C0"/>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Returns'!$B$13:$C$15</c:f>
              <c:multiLvlStrCache>
                <c:ptCount val="3"/>
                <c:lvl>
                  <c:pt idx="0">
                    <c:v>2015</c:v>
                  </c:pt>
                  <c:pt idx="1">
                    <c:v>2016</c:v>
                  </c:pt>
                  <c:pt idx="2">
                    <c:v>2017</c:v>
                  </c:pt>
                </c:lvl>
                <c:lvl>
                  <c:pt idx="0">
                    <c:v>LTU</c:v>
                  </c:pt>
                </c:lvl>
              </c:multiLvlStrCache>
            </c:multiLvlStrRef>
          </c:cat>
          <c:val>
            <c:numRef>
              <c:f>'Audits of Tax Returns'!$E$13:$E$15</c:f>
              <c:numCache>
                <c:formatCode>0.00%</c:formatCode>
                <c:ptCount val="3"/>
                <c:pt idx="0">
                  <c:v>0.2273</c:v>
                </c:pt>
                <c:pt idx="1">
                  <c:v>0.1913</c:v>
                </c:pt>
                <c:pt idx="2">
                  <c:v>0.17050000000000001</c:v>
                </c:pt>
              </c:numCache>
            </c:numRef>
          </c:val>
          <c:smooth val="0"/>
          <c:extLst>
            <c:ext xmlns:c16="http://schemas.microsoft.com/office/drawing/2014/chart" uri="{C3380CC4-5D6E-409C-BE32-E72D297353CC}">
              <c16:uniqueId val="{00000004-282B-4079-B2B7-AF3E8012350B}"/>
            </c:ext>
          </c:extLst>
        </c:ser>
        <c:ser>
          <c:idx val="4"/>
          <c:order val="3"/>
          <c:tx>
            <c:strRef>
              <c:f>'Audits of Tax Returns'!$G$6</c:f>
              <c:strCache>
                <c:ptCount val="1"/>
                <c:pt idx="0">
                  <c:v>PIT %</c:v>
                </c:pt>
              </c:strCache>
            </c:strRef>
          </c:tx>
          <c:spPr>
            <a:ln w="28575" cap="rnd">
              <a:solidFill>
                <a:schemeClr val="accent2"/>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Returns'!$B$13:$C$15</c:f>
              <c:multiLvlStrCache>
                <c:ptCount val="3"/>
                <c:lvl>
                  <c:pt idx="0">
                    <c:v>2015</c:v>
                  </c:pt>
                  <c:pt idx="1">
                    <c:v>2016</c:v>
                  </c:pt>
                  <c:pt idx="2">
                    <c:v>2017</c:v>
                  </c:pt>
                </c:lvl>
                <c:lvl>
                  <c:pt idx="0">
                    <c:v>LTU</c:v>
                  </c:pt>
                </c:lvl>
              </c:multiLvlStrCache>
            </c:multiLvlStrRef>
          </c:cat>
          <c:val>
            <c:numRef>
              <c:f>'Audits of Tax Returns'!$G$13:$G$15</c:f>
              <c:numCache>
                <c:formatCode>0.00%</c:formatCode>
                <c:ptCount val="3"/>
                <c:pt idx="0">
                  <c:v>0.25819999999999999</c:v>
                </c:pt>
                <c:pt idx="1">
                  <c:v>0.22539999999999999</c:v>
                </c:pt>
                <c:pt idx="2">
                  <c:v>0.21199999999999999</c:v>
                </c:pt>
              </c:numCache>
            </c:numRef>
          </c:val>
          <c:smooth val="0"/>
          <c:extLst>
            <c:ext xmlns:c16="http://schemas.microsoft.com/office/drawing/2014/chart" uri="{C3380CC4-5D6E-409C-BE32-E72D297353CC}">
              <c16:uniqueId val="{00000005-282B-4079-B2B7-AF3E8012350B}"/>
            </c:ext>
          </c:extLst>
        </c:ser>
        <c:ser>
          <c:idx val="6"/>
          <c:order val="5"/>
          <c:tx>
            <c:strRef>
              <c:f>'Audits of Tax Returns'!$I$6</c:f>
              <c:strCache>
                <c:ptCount val="1"/>
                <c:pt idx="0">
                  <c:v>CIT %</c:v>
                </c:pt>
              </c:strCache>
            </c:strRef>
          </c:tx>
          <c:spPr>
            <a:ln w="28575" cap="rnd">
              <a:solidFill>
                <a:schemeClr val="bg1">
                  <a:lumMod val="65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Returns'!$B$13:$C$15</c:f>
              <c:multiLvlStrCache>
                <c:ptCount val="3"/>
                <c:lvl>
                  <c:pt idx="0">
                    <c:v>2015</c:v>
                  </c:pt>
                  <c:pt idx="1">
                    <c:v>2016</c:v>
                  </c:pt>
                  <c:pt idx="2">
                    <c:v>2017</c:v>
                  </c:pt>
                </c:lvl>
                <c:lvl>
                  <c:pt idx="0">
                    <c:v>LTU</c:v>
                  </c:pt>
                </c:lvl>
              </c:multiLvlStrCache>
            </c:multiLvlStrRef>
          </c:cat>
          <c:val>
            <c:numRef>
              <c:f>'Audits of Tax Returns'!$I$13:$I$15</c:f>
              <c:numCache>
                <c:formatCode>0.00%</c:formatCode>
                <c:ptCount val="3"/>
                <c:pt idx="0">
                  <c:v>6.4000000000000003E-3</c:v>
                </c:pt>
                <c:pt idx="1">
                  <c:v>2.3E-3</c:v>
                </c:pt>
                <c:pt idx="2">
                  <c:v>9.0000000000000006E-5</c:v>
                </c:pt>
              </c:numCache>
            </c:numRef>
          </c:val>
          <c:smooth val="0"/>
          <c:extLst>
            <c:ext xmlns:c16="http://schemas.microsoft.com/office/drawing/2014/chart" uri="{C3380CC4-5D6E-409C-BE32-E72D297353CC}">
              <c16:uniqueId val="{00000006-282B-4079-B2B7-AF3E8012350B}"/>
            </c:ext>
          </c:extLst>
        </c:ser>
        <c:ser>
          <c:idx val="8"/>
          <c:order val="7"/>
          <c:tx>
            <c:strRef>
              <c:f>'Audits of Tax Returns'!$K$6</c:f>
              <c:strCache>
                <c:ptCount val="1"/>
                <c:pt idx="0">
                  <c:v>VAT %</c:v>
                </c:pt>
              </c:strCache>
            </c:strRef>
          </c:tx>
          <c:spPr>
            <a:ln w="28575" cap="rnd">
              <a:solidFill>
                <a:srgbClr val="FFC000"/>
              </a:solidFill>
              <a:round/>
            </a:ln>
            <a:effectLst/>
          </c:spPr>
          <c:marker>
            <c:symbol val="circle"/>
            <c:size val="5"/>
            <c:spPr>
              <a:solidFill>
                <a:schemeClr val="accent3">
                  <a:lumMod val="6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Returns'!$B$13:$C$15</c:f>
              <c:multiLvlStrCache>
                <c:ptCount val="3"/>
                <c:lvl>
                  <c:pt idx="0">
                    <c:v>2015</c:v>
                  </c:pt>
                  <c:pt idx="1">
                    <c:v>2016</c:v>
                  </c:pt>
                  <c:pt idx="2">
                    <c:v>2017</c:v>
                  </c:pt>
                </c:lvl>
                <c:lvl>
                  <c:pt idx="0">
                    <c:v>LTU</c:v>
                  </c:pt>
                </c:lvl>
              </c:multiLvlStrCache>
            </c:multiLvlStrRef>
          </c:cat>
          <c:val>
            <c:numRef>
              <c:f>'Audits of Tax Returns'!$K$13:$K$15</c:f>
              <c:numCache>
                <c:formatCode>0.00%</c:formatCode>
                <c:ptCount val="3"/>
                <c:pt idx="0">
                  <c:v>0.2631</c:v>
                </c:pt>
                <c:pt idx="1">
                  <c:v>0.18629999999999999</c:v>
                </c:pt>
                <c:pt idx="2">
                  <c:v>6.4100000000000004E-2</c:v>
                </c:pt>
              </c:numCache>
            </c:numRef>
          </c:val>
          <c:smooth val="0"/>
          <c:extLst>
            <c:ext xmlns:c16="http://schemas.microsoft.com/office/drawing/2014/chart" uri="{C3380CC4-5D6E-409C-BE32-E72D297353CC}">
              <c16:uniqueId val="{00000007-282B-4079-B2B7-AF3E8012350B}"/>
            </c:ext>
          </c:extLst>
        </c:ser>
        <c:dLbls>
          <c:showLegendKey val="0"/>
          <c:showVal val="1"/>
          <c:showCatName val="0"/>
          <c:showSerName val="0"/>
          <c:showPercent val="0"/>
          <c:showBubbleSize val="0"/>
        </c:dLbls>
        <c:marker val="1"/>
        <c:smooth val="0"/>
        <c:axId val="475753295"/>
        <c:axId val="321692815"/>
      </c:lineChart>
      <c:catAx>
        <c:axId val="272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9732351"/>
        <c:crosses val="autoZero"/>
        <c:auto val="1"/>
        <c:lblAlgn val="ctr"/>
        <c:lblOffset val="100"/>
        <c:noMultiLvlLbl val="0"/>
      </c:catAx>
      <c:valAx>
        <c:axId val="27973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Absolute number of tax retunrs audited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3231"/>
        <c:crosses val="autoZero"/>
        <c:crossBetween val="between"/>
      </c:valAx>
      <c:valAx>
        <c:axId val="32169281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Percentage of total tax returns</a:t>
                </a:r>
                <a:r>
                  <a:rPr lang="de-DE" baseline="0"/>
                  <a:t> audited</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753295"/>
        <c:crosses val="max"/>
        <c:crossBetween val="between"/>
      </c:valAx>
      <c:catAx>
        <c:axId val="475753295"/>
        <c:scaling>
          <c:orientation val="minMax"/>
        </c:scaling>
        <c:delete val="1"/>
        <c:axPos val="b"/>
        <c:numFmt formatCode="General" sourceLinked="1"/>
        <c:majorTickMark val="out"/>
        <c:minorTickMark val="none"/>
        <c:tickLblPos val="nextTo"/>
        <c:crossAx val="321692815"/>
        <c:crosses val="autoZero"/>
        <c:auto val="1"/>
        <c:lblAlgn val="ctr"/>
        <c:lblOffset val="100"/>
        <c:noMultiLvlLbl val="0"/>
      </c:catAx>
      <c:spPr>
        <a:noFill/>
        <a:ln>
          <a:noFill/>
        </a:ln>
        <a:effectLst/>
      </c:spPr>
    </c:plotArea>
    <c:legend>
      <c:legendPos val="b"/>
      <c:layout>
        <c:manualLayout>
          <c:xMode val="edge"/>
          <c:yMode val="edge"/>
          <c:x val="6.2266547591626489E-2"/>
          <c:y val="0.91241511006221998"/>
          <c:w val="0.89999998113687663"/>
          <c:h val="7.327635725070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EC-4BAE-81B7-111D3E829EF0}"/>
                </c:ext>
              </c:extLst>
            </c:dLbl>
            <c:dLbl>
              <c:idx val="4"/>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EC-4BAE-81B7-111D3E829EF0}"/>
                </c:ext>
              </c:extLst>
            </c:dLbl>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EC-4BAE-81B7-111D3E829EF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Audits'!$B$7:$C$12</c:f>
              <c:multiLvlStrCache>
                <c:ptCount val="6"/>
                <c:lvl>
                  <c:pt idx="0">
                    <c:v>2015</c:v>
                  </c:pt>
                  <c:pt idx="1">
                    <c:v>2016</c:v>
                  </c:pt>
                  <c:pt idx="2">
                    <c:v>2017</c:v>
                  </c:pt>
                  <c:pt idx="3">
                    <c:v>2015</c:v>
                  </c:pt>
                  <c:pt idx="4">
                    <c:v>2016</c:v>
                  </c:pt>
                  <c:pt idx="5">
                    <c:v>2017</c:v>
                  </c:pt>
                </c:lvl>
                <c:lvl>
                  <c:pt idx="0">
                    <c:v>CYP</c:v>
                  </c:pt>
                  <c:pt idx="3">
                    <c:v>FIN</c:v>
                  </c:pt>
                </c:lvl>
              </c:multiLvlStrCache>
            </c:multiLvlStrRef>
          </c:cat>
          <c:val>
            <c:numRef>
              <c:f>'Desk Audits'!$D$7:$D$12</c:f>
              <c:numCache>
                <c:formatCode>#,##0</c:formatCode>
                <c:ptCount val="6"/>
                <c:pt idx="0">
                  <c:v>3920</c:v>
                </c:pt>
                <c:pt idx="1">
                  <c:v>3444</c:v>
                </c:pt>
                <c:pt idx="2">
                  <c:v>2970</c:v>
                </c:pt>
                <c:pt idx="3">
                  <c:v>0</c:v>
                </c:pt>
                <c:pt idx="4">
                  <c:v>0</c:v>
                </c:pt>
                <c:pt idx="5">
                  <c:v>0</c:v>
                </c:pt>
              </c:numCache>
            </c:numRef>
          </c:val>
          <c:extLst>
            <c:ext xmlns:c16="http://schemas.microsoft.com/office/drawing/2014/chart" uri="{C3380CC4-5D6E-409C-BE32-E72D297353CC}">
              <c16:uniqueId val="{00000000-44EC-4BAE-81B7-111D3E829EF0}"/>
            </c:ext>
          </c:extLst>
        </c:ser>
        <c:ser>
          <c:idx val="1"/>
          <c:order val="1"/>
          <c:tx>
            <c:strRef>
              <c:f>'Desk Audits'!$E$6</c:f>
              <c:strCache>
                <c:ptCount val="1"/>
                <c:pt idx="0">
                  <c:v>PIT</c:v>
                </c:pt>
              </c:strCache>
            </c:strRef>
          </c:tx>
          <c:spPr>
            <a:solidFill>
              <a:schemeClr val="accent2"/>
            </a:solidFill>
            <a:ln>
              <a:noFill/>
            </a:ln>
            <a:effectLst/>
          </c:spPr>
          <c:invertIfNegative val="0"/>
          <c:dLbls>
            <c:dLbl>
              <c:idx val="5"/>
              <c:tx>
                <c:rich>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a:t>NA</a:t>
                    </a:r>
                  </a:p>
                </c:rich>
              </c:tx>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EC-4BAE-81B7-111D3E829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Audits'!$B$7:$C$12</c:f>
              <c:multiLvlStrCache>
                <c:ptCount val="6"/>
                <c:lvl>
                  <c:pt idx="0">
                    <c:v>2015</c:v>
                  </c:pt>
                  <c:pt idx="1">
                    <c:v>2016</c:v>
                  </c:pt>
                  <c:pt idx="2">
                    <c:v>2017</c:v>
                  </c:pt>
                  <c:pt idx="3">
                    <c:v>2015</c:v>
                  </c:pt>
                  <c:pt idx="4">
                    <c:v>2016</c:v>
                  </c:pt>
                  <c:pt idx="5">
                    <c:v>2017</c:v>
                  </c:pt>
                </c:lvl>
                <c:lvl>
                  <c:pt idx="0">
                    <c:v>CYP</c:v>
                  </c:pt>
                  <c:pt idx="3">
                    <c:v>FIN</c:v>
                  </c:pt>
                </c:lvl>
              </c:multiLvlStrCache>
            </c:multiLvlStrRef>
          </c:cat>
          <c:val>
            <c:numRef>
              <c:f>'Desk Audits'!$E$7:$E$12</c:f>
              <c:numCache>
                <c:formatCode>#,##0</c:formatCode>
                <c:ptCount val="6"/>
                <c:pt idx="0">
                  <c:v>0</c:v>
                </c:pt>
                <c:pt idx="1">
                  <c:v>0</c:v>
                </c:pt>
                <c:pt idx="2">
                  <c:v>0</c:v>
                </c:pt>
                <c:pt idx="3">
                  <c:v>635954</c:v>
                </c:pt>
                <c:pt idx="4">
                  <c:v>584461</c:v>
                </c:pt>
                <c:pt idx="5">
                  <c:v>0</c:v>
                </c:pt>
              </c:numCache>
            </c:numRef>
          </c:val>
          <c:extLst>
            <c:ext xmlns:c16="http://schemas.microsoft.com/office/drawing/2014/chart" uri="{C3380CC4-5D6E-409C-BE32-E72D297353CC}">
              <c16:uniqueId val="{00000001-44EC-4BAE-81B7-111D3E829EF0}"/>
            </c:ext>
          </c:extLst>
        </c:ser>
        <c:ser>
          <c:idx val="2"/>
          <c:order val="2"/>
          <c:tx>
            <c:strRef>
              <c:f>'Desk Audits'!$F$6</c:f>
              <c:strCache>
                <c:ptCount val="1"/>
                <c:pt idx="0">
                  <c:v>CIT</c:v>
                </c:pt>
              </c:strCache>
            </c:strRef>
          </c:tx>
          <c:spPr>
            <a:solidFill>
              <a:schemeClr val="accent3"/>
            </a:solidFill>
            <a:ln>
              <a:noFill/>
            </a:ln>
            <a:effectLst/>
          </c:spPr>
          <c:invertIfNegative val="0"/>
          <c:dLbls>
            <c:dLbl>
              <c:idx val="5"/>
              <c:tx>
                <c:rich>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a:t>NA</a:t>
                    </a:r>
                  </a:p>
                </c:rich>
              </c:tx>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EC-4BAE-81B7-111D3E829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Audits'!$B$7:$C$12</c:f>
              <c:multiLvlStrCache>
                <c:ptCount val="6"/>
                <c:lvl>
                  <c:pt idx="0">
                    <c:v>2015</c:v>
                  </c:pt>
                  <c:pt idx="1">
                    <c:v>2016</c:v>
                  </c:pt>
                  <c:pt idx="2">
                    <c:v>2017</c:v>
                  </c:pt>
                  <c:pt idx="3">
                    <c:v>2015</c:v>
                  </c:pt>
                  <c:pt idx="4">
                    <c:v>2016</c:v>
                  </c:pt>
                  <c:pt idx="5">
                    <c:v>2017</c:v>
                  </c:pt>
                </c:lvl>
                <c:lvl>
                  <c:pt idx="0">
                    <c:v>CYP</c:v>
                  </c:pt>
                  <c:pt idx="3">
                    <c:v>FIN</c:v>
                  </c:pt>
                </c:lvl>
              </c:multiLvlStrCache>
            </c:multiLvlStrRef>
          </c:cat>
          <c:val>
            <c:numRef>
              <c:f>'Desk Audits'!$F$7:$F$12</c:f>
              <c:numCache>
                <c:formatCode>#,##0</c:formatCode>
                <c:ptCount val="6"/>
                <c:pt idx="0">
                  <c:v>0</c:v>
                </c:pt>
                <c:pt idx="1">
                  <c:v>0</c:v>
                </c:pt>
                <c:pt idx="2">
                  <c:v>0</c:v>
                </c:pt>
                <c:pt idx="3">
                  <c:v>161493</c:v>
                </c:pt>
                <c:pt idx="4">
                  <c:v>151766</c:v>
                </c:pt>
                <c:pt idx="5">
                  <c:v>0</c:v>
                </c:pt>
              </c:numCache>
            </c:numRef>
          </c:val>
          <c:extLst>
            <c:ext xmlns:c16="http://schemas.microsoft.com/office/drawing/2014/chart" uri="{C3380CC4-5D6E-409C-BE32-E72D297353CC}">
              <c16:uniqueId val="{00000002-44EC-4BAE-81B7-111D3E829EF0}"/>
            </c:ext>
          </c:extLst>
        </c:ser>
        <c:ser>
          <c:idx val="3"/>
          <c:order val="3"/>
          <c:tx>
            <c:strRef>
              <c:f>'Desk Audits'!$G$6</c:f>
              <c:strCache>
                <c:ptCount val="1"/>
                <c:pt idx="0">
                  <c:v>VAT</c:v>
                </c:pt>
              </c:strCache>
            </c:strRef>
          </c:tx>
          <c:spPr>
            <a:solidFill>
              <a:schemeClr val="accent4"/>
            </a:solidFill>
            <a:ln>
              <a:noFill/>
            </a:ln>
            <a:effectLst/>
          </c:spPr>
          <c:invertIfNegative val="0"/>
          <c:dLbls>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EC-4BAE-81B7-111D3E829EF0}"/>
                </c:ext>
              </c:extLst>
            </c:dLbl>
            <c:dLbl>
              <c:idx val="4"/>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EC-4BAE-81B7-111D3E829EF0}"/>
                </c:ext>
              </c:extLst>
            </c:dLbl>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EC-4BAE-81B7-111D3E829EF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Audits'!$B$7:$C$12</c:f>
              <c:multiLvlStrCache>
                <c:ptCount val="6"/>
                <c:lvl>
                  <c:pt idx="0">
                    <c:v>2015</c:v>
                  </c:pt>
                  <c:pt idx="1">
                    <c:v>2016</c:v>
                  </c:pt>
                  <c:pt idx="2">
                    <c:v>2017</c:v>
                  </c:pt>
                  <c:pt idx="3">
                    <c:v>2015</c:v>
                  </c:pt>
                  <c:pt idx="4">
                    <c:v>2016</c:v>
                  </c:pt>
                  <c:pt idx="5">
                    <c:v>2017</c:v>
                  </c:pt>
                </c:lvl>
                <c:lvl>
                  <c:pt idx="0">
                    <c:v>CYP</c:v>
                  </c:pt>
                  <c:pt idx="3">
                    <c:v>FIN</c:v>
                  </c:pt>
                </c:lvl>
              </c:multiLvlStrCache>
            </c:multiLvlStrRef>
          </c:cat>
          <c:val>
            <c:numRef>
              <c:f>'Desk Audits'!$G$7:$G$12</c:f>
              <c:numCache>
                <c:formatCode>#,##0</c:formatCode>
                <c:ptCount val="6"/>
                <c:pt idx="0">
                  <c:v>3920</c:v>
                </c:pt>
                <c:pt idx="1">
                  <c:v>3444</c:v>
                </c:pt>
                <c:pt idx="2">
                  <c:v>2970</c:v>
                </c:pt>
                <c:pt idx="3">
                  <c:v>0</c:v>
                </c:pt>
                <c:pt idx="4">
                  <c:v>0</c:v>
                </c:pt>
                <c:pt idx="5">
                  <c:v>0</c:v>
                </c:pt>
              </c:numCache>
            </c:numRef>
          </c:val>
          <c:extLst>
            <c:ext xmlns:c16="http://schemas.microsoft.com/office/drawing/2014/chart" uri="{C3380CC4-5D6E-409C-BE32-E72D297353CC}">
              <c16:uniqueId val="{00000003-44EC-4BAE-81B7-111D3E829EF0}"/>
            </c:ext>
          </c:extLst>
        </c:ser>
        <c:dLbls>
          <c:dLblPos val="outEnd"/>
          <c:showLegendKey val="0"/>
          <c:showVal val="1"/>
          <c:showCatName val="0"/>
          <c:showSerName val="0"/>
          <c:showPercent val="0"/>
          <c:showBubbleSize val="0"/>
        </c:dLbls>
        <c:gapWidth val="219"/>
        <c:overlap val="-27"/>
        <c:axId val="1065917631"/>
        <c:axId val="975419407"/>
      </c:barChart>
      <c:catAx>
        <c:axId val="1065917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19407"/>
        <c:crosses val="autoZero"/>
        <c:auto val="1"/>
        <c:lblAlgn val="ctr"/>
        <c:lblOffset val="100"/>
        <c:noMultiLvlLbl val="0"/>
      </c:catAx>
      <c:valAx>
        <c:axId val="975419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a:t>
                </a:r>
                <a:r>
                  <a:rPr lang="en-US" baseline="0"/>
                  <a:t> of desk audits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917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Poland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'Audits of Tax Returns'!$D$6</c:f>
              <c:strCache>
                <c:ptCount val="1"/>
                <c:pt idx="0">
                  <c:v>Total</c:v>
                </c:pt>
              </c:strCache>
            </c:strRef>
          </c:tx>
          <c:spPr>
            <a:solidFill>
              <a:schemeClr val="accent1"/>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Returns'!$D$16:$D$27</c:f>
              <c:numCache>
                <c:formatCode>#,##0</c:formatCode>
                <c:ptCount val="12"/>
                <c:pt idx="0">
                  <c:v>0</c:v>
                </c:pt>
                <c:pt idx="1">
                  <c:v>0</c:v>
                </c:pt>
                <c:pt idx="2">
                  <c:v>0</c:v>
                </c:pt>
                <c:pt idx="3">
                  <c:v>55945</c:v>
                </c:pt>
                <c:pt idx="4">
                  <c:v>44204</c:v>
                </c:pt>
                <c:pt idx="5">
                  <c:v>31494</c:v>
                </c:pt>
                <c:pt idx="6">
                  <c:v>0</c:v>
                </c:pt>
                <c:pt idx="7">
                  <c:v>0</c:v>
                </c:pt>
                <c:pt idx="8">
                  <c:v>0</c:v>
                </c:pt>
                <c:pt idx="9">
                  <c:v>20442</c:v>
                </c:pt>
                <c:pt idx="10">
                  <c:v>12335</c:v>
                </c:pt>
                <c:pt idx="11" formatCode="General">
                  <c:v>0</c:v>
                </c:pt>
              </c:numCache>
            </c:numRef>
          </c:val>
          <c:extLst>
            <c:ext xmlns:c16="http://schemas.microsoft.com/office/drawing/2014/chart" uri="{C3380CC4-5D6E-409C-BE32-E72D297353CC}">
              <c16:uniqueId val="{00000000-2C8D-4BFE-BF07-1CAB97CD1BC3}"/>
            </c:ext>
          </c:extLst>
        </c:ser>
        <c:ser>
          <c:idx val="3"/>
          <c:order val="2"/>
          <c:tx>
            <c:strRef>
              <c:f>'Audits of Tax Returns'!$F$6</c:f>
              <c:strCache>
                <c:ptCount val="1"/>
                <c:pt idx="0">
                  <c:v>PIT</c:v>
                </c:pt>
              </c:strCache>
            </c:strRef>
          </c:tx>
          <c:spPr>
            <a:solidFill>
              <a:schemeClr val="accent2"/>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Returns'!$F$16:$F$27</c:f>
              <c:numCache>
                <c:formatCode>#,##0</c:formatCode>
                <c:ptCount val="12"/>
                <c:pt idx="0">
                  <c:v>0</c:v>
                </c:pt>
                <c:pt idx="1">
                  <c:v>0</c:v>
                </c:pt>
                <c:pt idx="2">
                  <c:v>0</c:v>
                </c:pt>
                <c:pt idx="3">
                  <c:v>19956</c:v>
                </c:pt>
                <c:pt idx="4">
                  <c:v>15668</c:v>
                </c:pt>
                <c:pt idx="5">
                  <c:v>10662</c:v>
                </c:pt>
                <c:pt idx="6">
                  <c:v>0</c:v>
                </c:pt>
                <c:pt idx="7">
                  <c:v>0</c:v>
                </c:pt>
                <c:pt idx="8" formatCode="General">
                  <c:v>0</c:v>
                </c:pt>
                <c:pt idx="9">
                  <c:v>1026</c:v>
                </c:pt>
                <c:pt idx="10">
                  <c:v>349</c:v>
                </c:pt>
                <c:pt idx="11">
                  <c:v>0</c:v>
                </c:pt>
              </c:numCache>
            </c:numRef>
          </c:val>
          <c:extLst>
            <c:ext xmlns:c16="http://schemas.microsoft.com/office/drawing/2014/chart" uri="{C3380CC4-5D6E-409C-BE32-E72D297353CC}">
              <c16:uniqueId val="{00000001-2C8D-4BFE-BF07-1CAB97CD1BC3}"/>
            </c:ext>
          </c:extLst>
        </c:ser>
        <c:ser>
          <c:idx val="5"/>
          <c:order val="4"/>
          <c:tx>
            <c:strRef>
              <c:f>'Audits of Tax Returns'!$H$6</c:f>
              <c:strCache>
                <c:ptCount val="1"/>
                <c:pt idx="0">
                  <c:v>CIT</c:v>
                </c:pt>
              </c:strCache>
            </c:strRef>
          </c:tx>
          <c:spPr>
            <a:solidFill>
              <a:schemeClr val="bg1">
                <a:lumMod val="65000"/>
              </a:schemeClr>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Returns'!$H$16:$H$27</c:f>
              <c:numCache>
                <c:formatCode>#,##0</c:formatCode>
                <c:ptCount val="12"/>
                <c:pt idx="0">
                  <c:v>702</c:v>
                </c:pt>
                <c:pt idx="1">
                  <c:v>566</c:v>
                </c:pt>
                <c:pt idx="2">
                  <c:v>298</c:v>
                </c:pt>
                <c:pt idx="3">
                  <c:v>2833</c:v>
                </c:pt>
                <c:pt idx="4">
                  <c:v>2139</c:v>
                </c:pt>
                <c:pt idx="5">
                  <c:v>1498</c:v>
                </c:pt>
                <c:pt idx="6">
                  <c:v>0</c:v>
                </c:pt>
                <c:pt idx="7">
                  <c:v>0</c:v>
                </c:pt>
                <c:pt idx="8" formatCode="General">
                  <c:v>0</c:v>
                </c:pt>
                <c:pt idx="9">
                  <c:v>1622</c:v>
                </c:pt>
                <c:pt idx="10">
                  <c:v>447</c:v>
                </c:pt>
                <c:pt idx="11">
                  <c:v>0</c:v>
                </c:pt>
              </c:numCache>
            </c:numRef>
          </c:val>
          <c:extLst>
            <c:ext xmlns:c16="http://schemas.microsoft.com/office/drawing/2014/chart" uri="{C3380CC4-5D6E-409C-BE32-E72D297353CC}">
              <c16:uniqueId val="{00000002-2C8D-4BFE-BF07-1CAB97CD1BC3}"/>
            </c:ext>
          </c:extLst>
        </c:ser>
        <c:ser>
          <c:idx val="7"/>
          <c:order val="6"/>
          <c:tx>
            <c:strRef>
              <c:f>'Audits of Tax Returns'!$J$6</c:f>
              <c:strCache>
                <c:ptCount val="1"/>
                <c:pt idx="0">
                  <c:v>VAT</c:v>
                </c:pt>
              </c:strCache>
            </c:strRef>
          </c:tx>
          <c:spPr>
            <a:solidFill>
              <a:srgbClr val="FFC000"/>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Returns'!$J$16:$J$27</c:f>
              <c:numCache>
                <c:formatCode>#,##0</c:formatCode>
                <c:ptCount val="12"/>
                <c:pt idx="0">
                  <c:v>13752</c:v>
                </c:pt>
                <c:pt idx="1">
                  <c:v>11752</c:v>
                </c:pt>
                <c:pt idx="2">
                  <c:v>8504</c:v>
                </c:pt>
                <c:pt idx="3">
                  <c:v>28021</c:v>
                </c:pt>
                <c:pt idx="4">
                  <c:v>22247</c:v>
                </c:pt>
                <c:pt idx="5">
                  <c:v>16607</c:v>
                </c:pt>
                <c:pt idx="6">
                  <c:v>0</c:v>
                </c:pt>
                <c:pt idx="7">
                  <c:v>0</c:v>
                </c:pt>
                <c:pt idx="8" formatCode="General">
                  <c:v>0</c:v>
                </c:pt>
                <c:pt idx="9">
                  <c:v>17794</c:v>
                </c:pt>
                <c:pt idx="10">
                  <c:v>11539</c:v>
                </c:pt>
                <c:pt idx="11">
                  <c:v>6470</c:v>
                </c:pt>
              </c:numCache>
            </c:numRef>
          </c:val>
          <c:extLst>
            <c:ext xmlns:c16="http://schemas.microsoft.com/office/drawing/2014/chart" uri="{C3380CC4-5D6E-409C-BE32-E72D297353CC}">
              <c16:uniqueId val="{00000003-2C8D-4BFE-BF07-1CAB97CD1BC3}"/>
            </c:ext>
          </c:extLst>
        </c:ser>
        <c:dLbls>
          <c:dLblPos val="inEnd"/>
          <c:showLegendKey val="0"/>
          <c:showVal val="1"/>
          <c:showCatName val="0"/>
          <c:showSerName val="0"/>
          <c:showPercent val="0"/>
          <c:showBubbleSize val="0"/>
        </c:dLbls>
        <c:gapWidth val="219"/>
        <c:axId val="272083231"/>
        <c:axId val="279732351"/>
      </c:barChart>
      <c:lineChart>
        <c:grouping val="standard"/>
        <c:varyColors val="0"/>
        <c:ser>
          <c:idx val="2"/>
          <c:order val="1"/>
          <c:tx>
            <c:strRef>
              <c:f>'Audits of Tax Returns'!$E$6</c:f>
              <c:strCache>
                <c:ptCount val="1"/>
                <c:pt idx="0">
                  <c:v>Total %</c:v>
                </c:pt>
              </c:strCache>
            </c:strRef>
          </c:tx>
          <c:spPr>
            <a:ln w="28575" cap="rnd">
              <a:solidFill>
                <a:schemeClr val="accent1"/>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Returns'!$E$16:$E$27</c:f>
              <c:numCache>
                <c:formatCode>0.00%</c:formatCode>
                <c:ptCount val="12"/>
                <c:pt idx="0">
                  <c:v>0</c:v>
                </c:pt>
                <c:pt idx="1">
                  <c:v>0</c:v>
                </c:pt>
                <c:pt idx="2">
                  <c:v>0</c:v>
                </c:pt>
                <c:pt idx="3">
                  <c:v>1.2999999999999999E-3</c:v>
                </c:pt>
                <c:pt idx="4">
                  <c:v>6.9999999999999999E-4</c:v>
                </c:pt>
                <c:pt idx="5">
                  <c:v>4.0000000000000002E-4</c:v>
                </c:pt>
                <c:pt idx="6">
                  <c:v>0</c:v>
                </c:pt>
                <c:pt idx="7">
                  <c:v>0</c:v>
                </c:pt>
                <c:pt idx="8">
                  <c:v>0</c:v>
                </c:pt>
                <c:pt idx="9">
                  <c:v>9.5999999999999992E-3</c:v>
                </c:pt>
                <c:pt idx="10">
                  <c:v>5.5999999999999999E-3</c:v>
                </c:pt>
                <c:pt idx="11">
                  <c:v>0</c:v>
                </c:pt>
              </c:numCache>
            </c:numRef>
          </c:val>
          <c:smooth val="0"/>
          <c:extLst>
            <c:ext xmlns:c16="http://schemas.microsoft.com/office/drawing/2014/chart" uri="{C3380CC4-5D6E-409C-BE32-E72D297353CC}">
              <c16:uniqueId val="{00000004-2C8D-4BFE-BF07-1CAB97CD1BC3}"/>
            </c:ext>
          </c:extLst>
        </c:ser>
        <c:ser>
          <c:idx val="4"/>
          <c:order val="3"/>
          <c:tx>
            <c:strRef>
              <c:f>'Audits of Tax Returns'!$G$6</c:f>
              <c:strCache>
                <c:ptCount val="1"/>
                <c:pt idx="0">
                  <c:v>PIT %</c:v>
                </c:pt>
              </c:strCache>
            </c:strRef>
          </c:tx>
          <c:spPr>
            <a:ln w="28575" cap="rnd">
              <a:solidFill>
                <a:schemeClr val="accent2"/>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Returns'!$G$16:$G$27</c:f>
              <c:numCache>
                <c:formatCode>0.00%</c:formatCode>
                <c:ptCount val="12"/>
                <c:pt idx="0">
                  <c:v>0</c:v>
                </c:pt>
                <c:pt idx="1">
                  <c:v>0</c:v>
                </c:pt>
                <c:pt idx="2">
                  <c:v>0</c:v>
                </c:pt>
                <c:pt idx="3">
                  <c:v>2.7000000000000001E-3</c:v>
                </c:pt>
                <c:pt idx="4">
                  <c:v>1.8E-3</c:v>
                </c:pt>
                <c:pt idx="5">
                  <c:v>1E-3</c:v>
                </c:pt>
                <c:pt idx="6">
                  <c:v>0</c:v>
                </c:pt>
                <c:pt idx="7">
                  <c:v>0</c:v>
                </c:pt>
                <c:pt idx="8">
                  <c:v>0</c:v>
                </c:pt>
                <c:pt idx="9">
                  <c:v>2.3E-3</c:v>
                </c:pt>
                <c:pt idx="10">
                  <c:v>8.0000000000000004E-4</c:v>
                </c:pt>
                <c:pt idx="11">
                  <c:v>0</c:v>
                </c:pt>
              </c:numCache>
            </c:numRef>
          </c:val>
          <c:smooth val="0"/>
          <c:extLst>
            <c:ext xmlns:c16="http://schemas.microsoft.com/office/drawing/2014/chart" uri="{C3380CC4-5D6E-409C-BE32-E72D297353CC}">
              <c16:uniqueId val="{00000005-2C8D-4BFE-BF07-1CAB97CD1BC3}"/>
            </c:ext>
          </c:extLst>
        </c:ser>
        <c:ser>
          <c:idx val="6"/>
          <c:order val="5"/>
          <c:tx>
            <c:strRef>
              <c:f>'Audits of Tax Returns'!$I$6</c:f>
              <c:strCache>
                <c:ptCount val="1"/>
                <c:pt idx="0">
                  <c:v>CIT %</c:v>
                </c:pt>
              </c:strCache>
            </c:strRef>
          </c:tx>
          <c:spPr>
            <a:ln w="28575" cap="rnd">
              <a:solidFill>
                <a:schemeClr val="bg1">
                  <a:lumMod val="65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Returns'!$I$16:$I$27</c:f>
              <c:numCache>
                <c:formatCode>0.00%</c:formatCode>
                <c:ptCount val="12"/>
                <c:pt idx="0">
                  <c:v>0</c:v>
                </c:pt>
                <c:pt idx="1">
                  <c:v>0</c:v>
                </c:pt>
                <c:pt idx="2">
                  <c:v>0</c:v>
                </c:pt>
                <c:pt idx="3">
                  <c:v>8.2000000000000007E-3</c:v>
                </c:pt>
                <c:pt idx="4">
                  <c:v>5.0000000000000001E-3</c:v>
                </c:pt>
                <c:pt idx="5">
                  <c:v>3.0000000000000001E-3</c:v>
                </c:pt>
                <c:pt idx="6">
                  <c:v>0</c:v>
                </c:pt>
                <c:pt idx="7">
                  <c:v>0</c:v>
                </c:pt>
                <c:pt idx="8">
                  <c:v>0</c:v>
                </c:pt>
                <c:pt idx="9">
                  <c:v>7.1000000000000004E-3</c:v>
                </c:pt>
                <c:pt idx="10">
                  <c:v>1.9E-3</c:v>
                </c:pt>
                <c:pt idx="11">
                  <c:v>0</c:v>
                </c:pt>
              </c:numCache>
            </c:numRef>
          </c:val>
          <c:smooth val="0"/>
          <c:extLst>
            <c:ext xmlns:c16="http://schemas.microsoft.com/office/drawing/2014/chart" uri="{C3380CC4-5D6E-409C-BE32-E72D297353CC}">
              <c16:uniqueId val="{00000006-2C8D-4BFE-BF07-1CAB97CD1BC3}"/>
            </c:ext>
          </c:extLst>
        </c:ser>
        <c:ser>
          <c:idx val="8"/>
          <c:order val="7"/>
          <c:tx>
            <c:strRef>
              <c:f>'Audits of Tax Returns'!$K$6</c:f>
              <c:strCache>
                <c:ptCount val="1"/>
                <c:pt idx="0">
                  <c:v>VAT %</c:v>
                </c:pt>
              </c:strCache>
            </c:strRef>
          </c:tx>
          <c:spPr>
            <a:ln w="28575" cap="rnd">
              <a:solidFill>
                <a:schemeClr val="accent4"/>
              </a:solidFill>
              <a:round/>
            </a:ln>
            <a:effectLst/>
          </c:spPr>
          <c:marker>
            <c:symbol val="circle"/>
            <c:size val="5"/>
            <c:spPr>
              <a:solidFill>
                <a:schemeClr val="accent3">
                  <a:lumMod val="6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Returns'!$K$16:$K$27</c:f>
              <c:numCache>
                <c:formatCode>0.00%</c:formatCode>
                <c:ptCount val="12"/>
                <c:pt idx="0">
                  <c:v>0</c:v>
                </c:pt>
                <c:pt idx="1">
                  <c:v>0</c:v>
                </c:pt>
                <c:pt idx="2">
                  <c:v>0</c:v>
                </c:pt>
                <c:pt idx="3">
                  <c:v>2.3999999999999998E-3</c:v>
                </c:pt>
                <c:pt idx="4">
                  <c:v>1.6000000000000001E-3</c:v>
                </c:pt>
                <c:pt idx="5">
                  <c:v>8.9999999999999998E-4</c:v>
                </c:pt>
                <c:pt idx="6">
                  <c:v>0</c:v>
                </c:pt>
                <c:pt idx="7">
                  <c:v>0</c:v>
                </c:pt>
                <c:pt idx="8">
                  <c:v>0</c:v>
                </c:pt>
                <c:pt idx="9">
                  <c:v>1.23E-2</c:v>
                </c:pt>
                <c:pt idx="10">
                  <c:v>7.7000000000000002E-3</c:v>
                </c:pt>
                <c:pt idx="11">
                  <c:v>4.1000000000000003E-3</c:v>
                </c:pt>
              </c:numCache>
            </c:numRef>
          </c:val>
          <c:smooth val="0"/>
          <c:extLst>
            <c:ext xmlns:c16="http://schemas.microsoft.com/office/drawing/2014/chart" uri="{C3380CC4-5D6E-409C-BE32-E72D297353CC}">
              <c16:uniqueId val="{00000007-2C8D-4BFE-BF07-1CAB97CD1BC3}"/>
            </c:ext>
          </c:extLst>
        </c:ser>
        <c:dLbls>
          <c:showLegendKey val="0"/>
          <c:showVal val="1"/>
          <c:showCatName val="0"/>
          <c:showSerName val="0"/>
          <c:showPercent val="0"/>
          <c:showBubbleSize val="0"/>
        </c:dLbls>
        <c:marker val="1"/>
        <c:smooth val="0"/>
        <c:axId val="475753295"/>
        <c:axId val="321692815"/>
      </c:lineChart>
      <c:catAx>
        <c:axId val="272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9732351"/>
        <c:crosses val="autoZero"/>
        <c:auto val="1"/>
        <c:lblAlgn val="ctr"/>
        <c:lblOffset val="100"/>
        <c:noMultiLvlLbl val="0"/>
      </c:catAx>
      <c:valAx>
        <c:axId val="27973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Absolute number of tax retunrs audited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3231"/>
        <c:crosses val="autoZero"/>
        <c:crossBetween val="between"/>
      </c:valAx>
      <c:valAx>
        <c:axId val="32169281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Percentage of total tax returns</a:t>
                </a:r>
                <a:r>
                  <a:rPr lang="de-DE" baseline="0"/>
                  <a:t> audited</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753295"/>
        <c:crosses val="max"/>
        <c:crossBetween val="between"/>
      </c:valAx>
      <c:catAx>
        <c:axId val="475753295"/>
        <c:scaling>
          <c:orientation val="minMax"/>
        </c:scaling>
        <c:delete val="1"/>
        <c:axPos val="b"/>
        <c:numFmt formatCode="General" sourceLinked="1"/>
        <c:majorTickMark val="out"/>
        <c:minorTickMark val="none"/>
        <c:tickLblPos val="nextTo"/>
        <c:crossAx val="321692815"/>
        <c:crosses val="autoZero"/>
        <c:auto val="1"/>
        <c:lblAlgn val="ctr"/>
        <c:lblOffset val="100"/>
        <c:noMultiLvlLbl val="0"/>
      </c:catAx>
      <c:spPr>
        <a:noFill/>
        <a:ln>
          <a:noFill/>
        </a:ln>
        <a:effectLst/>
      </c:spPr>
    </c:plotArea>
    <c:legend>
      <c:legendPos val="b"/>
      <c:layout>
        <c:manualLayout>
          <c:xMode val="edge"/>
          <c:yMode val="edge"/>
          <c:x val="6.2266547591626489E-2"/>
          <c:y val="0.91241511006221998"/>
          <c:w val="0.89999998113687663"/>
          <c:h val="7.327635725070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Latvia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4"/>
          <c:tx>
            <c:strRef>
              <c:f>'Audits of Tax Returns'!$H$6</c:f>
              <c:strCache>
                <c:ptCount val="1"/>
                <c:pt idx="0">
                  <c:v>CIT</c:v>
                </c:pt>
              </c:strCache>
            </c:strRef>
          </c:tx>
          <c:spPr>
            <a:solidFill>
              <a:schemeClr val="bg1">
                <a:lumMod val="65000"/>
              </a:schemeClr>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Returns'!$H$16:$H$27</c:f>
              <c:numCache>
                <c:formatCode>#,##0</c:formatCode>
                <c:ptCount val="12"/>
                <c:pt idx="0">
                  <c:v>702</c:v>
                </c:pt>
                <c:pt idx="1">
                  <c:v>566</c:v>
                </c:pt>
                <c:pt idx="2">
                  <c:v>298</c:v>
                </c:pt>
                <c:pt idx="3">
                  <c:v>2833</c:v>
                </c:pt>
                <c:pt idx="4">
                  <c:v>2139</c:v>
                </c:pt>
                <c:pt idx="5">
                  <c:v>1498</c:v>
                </c:pt>
                <c:pt idx="6">
                  <c:v>0</c:v>
                </c:pt>
                <c:pt idx="7">
                  <c:v>0</c:v>
                </c:pt>
                <c:pt idx="8" formatCode="General">
                  <c:v>0</c:v>
                </c:pt>
                <c:pt idx="9">
                  <c:v>1622</c:v>
                </c:pt>
                <c:pt idx="10">
                  <c:v>447</c:v>
                </c:pt>
                <c:pt idx="11">
                  <c:v>0</c:v>
                </c:pt>
              </c:numCache>
            </c:numRef>
          </c:val>
          <c:extLst>
            <c:ext xmlns:c16="http://schemas.microsoft.com/office/drawing/2014/chart" uri="{C3380CC4-5D6E-409C-BE32-E72D297353CC}">
              <c16:uniqueId val="{00000002-1ED4-4099-A3DE-25B0AD56CCCA}"/>
            </c:ext>
          </c:extLst>
        </c:ser>
        <c:ser>
          <c:idx val="7"/>
          <c:order val="6"/>
          <c:tx>
            <c:strRef>
              <c:f>'Audits of Tax Returns'!$J$6</c:f>
              <c:strCache>
                <c:ptCount val="1"/>
                <c:pt idx="0">
                  <c:v>VAT</c:v>
                </c:pt>
              </c:strCache>
            </c:strRef>
          </c:tx>
          <c:spPr>
            <a:solidFill>
              <a:srgbClr val="FFC000"/>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Returns'!$J$16:$J$27</c:f>
              <c:numCache>
                <c:formatCode>#,##0</c:formatCode>
                <c:ptCount val="12"/>
                <c:pt idx="0">
                  <c:v>13752</c:v>
                </c:pt>
                <c:pt idx="1">
                  <c:v>11752</c:v>
                </c:pt>
                <c:pt idx="2">
                  <c:v>8504</c:v>
                </c:pt>
                <c:pt idx="3">
                  <c:v>28021</c:v>
                </c:pt>
                <c:pt idx="4">
                  <c:v>22247</c:v>
                </c:pt>
                <c:pt idx="5">
                  <c:v>16607</c:v>
                </c:pt>
                <c:pt idx="6">
                  <c:v>0</c:v>
                </c:pt>
                <c:pt idx="7">
                  <c:v>0</c:v>
                </c:pt>
                <c:pt idx="8" formatCode="General">
                  <c:v>0</c:v>
                </c:pt>
                <c:pt idx="9">
                  <c:v>17794</c:v>
                </c:pt>
                <c:pt idx="10">
                  <c:v>11539</c:v>
                </c:pt>
                <c:pt idx="11">
                  <c:v>6470</c:v>
                </c:pt>
              </c:numCache>
            </c:numRef>
          </c:val>
          <c:extLst>
            <c:ext xmlns:c16="http://schemas.microsoft.com/office/drawing/2014/chart" uri="{C3380CC4-5D6E-409C-BE32-E72D297353CC}">
              <c16:uniqueId val="{00000003-1ED4-4099-A3DE-25B0AD56CCCA}"/>
            </c:ext>
          </c:extLst>
        </c:ser>
        <c:dLbls>
          <c:dLblPos val="inEnd"/>
          <c:showLegendKey val="0"/>
          <c:showVal val="1"/>
          <c:showCatName val="0"/>
          <c:showSerName val="0"/>
          <c:showPercent val="0"/>
          <c:showBubbleSize val="0"/>
        </c:dLbls>
        <c:gapWidth val="219"/>
        <c:axId val="272083231"/>
        <c:axId val="279732351"/>
        <c:extLst>
          <c:ext xmlns:c15="http://schemas.microsoft.com/office/drawing/2012/chart" uri="{02D57815-91ED-43cb-92C2-25804820EDAC}">
            <c15:filteredBarSeries>
              <c15:ser>
                <c:idx val="1"/>
                <c:order val="0"/>
                <c:tx>
                  <c:strRef>
                    <c:extLst>
                      <c:ext uri="{02D57815-91ED-43cb-92C2-25804820EDAC}">
                        <c15:formulaRef>
                          <c15:sqref>'Audits of Tax Returns'!$D$6</c15:sqref>
                        </c15:formulaRef>
                      </c:ext>
                    </c:extLst>
                    <c:strCache>
                      <c:ptCount val="1"/>
                      <c:pt idx="0">
                        <c:v>Total</c:v>
                      </c:pt>
                    </c:strCache>
                  </c:strRef>
                </c:tx>
                <c:spPr>
                  <a:solidFill>
                    <a:schemeClr val="accent1"/>
                  </a:solidFill>
                  <a:ln>
                    <a:noFill/>
                  </a:ln>
                  <a:effectLst/>
                </c:spPr>
                <c:invertIfNegative val="0"/>
                <c:dLbls>
                  <c:delete val="1"/>
                </c:dLbls>
                <c:cat>
                  <c:multiLvlStrRef>
                    <c:extLst>
                      <c:ex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c:ext uri="{02D57815-91ED-43cb-92C2-25804820EDAC}">
                        <c15:formulaRef>
                          <c15:sqref>'Audits of Tax Returns'!$D$16:$D$27</c15:sqref>
                        </c15:formulaRef>
                      </c:ext>
                    </c:extLst>
                    <c:numCache>
                      <c:formatCode>#,##0</c:formatCode>
                      <c:ptCount val="12"/>
                      <c:pt idx="0">
                        <c:v>0</c:v>
                      </c:pt>
                      <c:pt idx="1">
                        <c:v>0</c:v>
                      </c:pt>
                      <c:pt idx="2">
                        <c:v>0</c:v>
                      </c:pt>
                      <c:pt idx="3">
                        <c:v>55945</c:v>
                      </c:pt>
                      <c:pt idx="4">
                        <c:v>44204</c:v>
                      </c:pt>
                      <c:pt idx="5">
                        <c:v>31494</c:v>
                      </c:pt>
                      <c:pt idx="6">
                        <c:v>0</c:v>
                      </c:pt>
                      <c:pt idx="7">
                        <c:v>0</c:v>
                      </c:pt>
                      <c:pt idx="8">
                        <c:v>0</c:v>
                      </c:pt>
                      <c:pt idx="9">
                        <c:v>20442</c:v>
                      </c:pt>
                      <c:pt idx="10">
                        <c:v>12335</c:v>
                      </c:pt>
                      <c:pt idx="11" formatCode="General">
                        <c:v>0</c:v>
                      </c:pt>
                    </c:numCache>
                  </c:numRef>
                </c:val>
                <c:extLst>
                  <c:ext xmlns:c16="http://schemas.microsoft.com/office/drawing/2014/chart" uri="{C3380CC4-5D6E-409C-BE32-E72D297353CC}">
                    <c16:uniqueId val="{00000000-1ED4-4099-A3DE-25B0AD56CCCA}"/>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'Audits of Tax Returns'!$E$6</c15:sqref>
                        </c15:formulaRef>
                      </c:ext>
                    </c:extLst>
                    <c:strCache>
                      <c:ptCount val="1"/>
                      <c:pt idx="0">
                        <c:v>Total %</c:v>
                      </c:pt>
                    </c:strCache>
                  </c:strRef>
                </c:tx>
                <c:spPr>
                  <a:solidFill>
                    <a:schemeClr val="accent3"/>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xmlns:c15="http://schemas.microsoft.com/office/drawing/2012/chart">
                      <c:ext xmlns:c15="http://schemas.microsoft.com/office/drawing/2012/chart" uri="{02D57815-91ED-43cb-92C2-25804820EDAC}">
                        <c15:formulaRef>
                          <c15:sqref>'Audits of Tax Returns'!$E$16:$E$27</c15:sqref>
                        </c15:formulaRef>
                      </c:ext>
                    </c:extLst>
                    <c:numCache>
                      <c:formatCode>0.00%</c:formatCode>
                      <c:ptCount val="12"/>
                      <c:pt idx="0">
                        <c:v>0</c:v>
                      </c:pt>
                      <c:pt idx="1">
                        <c:v>0</c:v>
                      </c:pt>
                      <c:pt idx="2">
                        <c:v>0</c:v>
                      </c:pt>
                      <c:pt idx="3">
                        <c:v>1.2999999999999999E-3</c:v>
                      </c:pt>
                      <c:pt idx="4">
                        <c:v>6.9999999999999999E-4</c:v>
                      </c:pt>
                      <c:pt idx="5">
                        <c:v>4.0000000000000002E-4</c:v>
                      </c:pt>
                      <c:pt idx="6">
                        <c:v>0</c:v>
                      </c:pt>
                      <c:pt idx="7">
                        <c:v>0</c:v>
                      </c:pt>
                      <c:pt idx="8">
                        <c:v>0</c:v>
                      </c:pt>
                      <c:pt idx="9">
                        <c:v>9.5999999999999992E-3</c:v>
                      </c:pt>
                      <c:pt idx="10">
                        <c:v>5.5999999999999999E-3</c:v>
                      </c:pt>
                      <c:pt idx="11">
                        <c:v>0</c:v>
                      </c:pt>
                    </c:numCache>
                  </c:numRef>
                </c:val>
                <c:extLst xmlns:c15="http://schemas.microsoft.com/office/drawing/2012/chart">
                  <c:ext xmlns:c16="http://schemas.microsoft.com/office/drawing/2014/chart" uri="{C3380CC4-5D6E-409C-BE32-E72D297353CC}">
                    <c16:uniqueId val="{00000004-1ED4-4099-A3DE-25B0AD56CCCA}"/>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'Audits of Tax Returns'!$F$6</c15:sqref>
                        </c15:formulaRef>
                      </c:ext>
                    </c:extLst>
                    <c:strCache>
                      <c:ptCount val="1"/>
                      <c:pt idx="0">
                        <c:v>PIT</c:v>
                      </c:pt>
                    </c:strCache>
                  </c:strRef>
                </c:tx>
                <c:spPr>
                  <a:solidFill>
                    <a:schemeClr val="accent2"/>
                  </a:solidFill>
                  <a:ln>
                    <a:noFill/>
                  </a:ln>
                  <a:effectLst/>
                </c:spPr>
                <c:invertIfNegative val="0"/>
                <c:dLbls>
                  <c:delete val="1"/>
                </c:dLbls>
                <c:cat>
                  <c:multiLvlStrRef>
                    <c:extLst xmlns:c15="http://schemas.microsoft.com/office/drawing/2012/chart">
                      <c:ext xmlns:c15="http://schemas.microsoft.com/office/drawing/2012/char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xmlns:c15="http://schemas.microsoft.com/office/drawing/2012/chart">
                      <c:ext xmlns:c15="http://schemas.microsoft.com/office/drawing/2012/chart" uri="{02D57815-91ED-43cb-92C2-25804820EDAC}">
                        <c15:formulaRef>
                          <c15:sqref>'Audits of Tax Returns'!$F$16:$F$27</c15:sqref>
                        </c15:formulaRef>
                      </c:ext>
                    </c:extLst>
                    <c:numCache>
                      <c:formatCode>#,##0</c:formatCode>
                      <c:ptCount val="12"/>
                      <c:pt idx="0">
                        <c:v>0</c:v>
                      </c:pt>
                      <c:pt idx="1">
                        <c:v>0</c:v>
                      </c:pt>
                      <c:pt idx="2">
                        <c:v>0</c:v>
                      </c:pt>
                      <c:pt idx="3">
                        <c:v>19956</c:v>
                      </c:pt>
                      <c:pt idx="4">
                        <c:v>15668</c:v>
                      </c:pt>
                      <c:pt idx="5">
                        <c:v>10662</c:v>
                      </c:pt>
                      <c:pt idx="6">
                        <c:v>0</c:v>
                      </c:pt>
                      <c:pt idx="7">
                        <c:v>0</c:v>
                      </c:pt>
                      <c:pt idx="8" formatCode="General">
                        <c:v>0</c:v>
                      </c:pt>
                      <c:pt idx="9">
                        <c:v>1026</c:v>
                      </c:pt>
                      <c:pt idx="10">
                        <c:v>349</c:v>
                      </c:pt>
                      <c:pt idx="11">
                        <c:v>0</c:v>
                      </c:pt>
                    </c:numCache>
                  </c:numRef>
                </c:val>
                <c:extLst xmlns:c15="http://schemas.microsoft.com/office/drawing/2012/chart">
                  <c:ext xmlns:c16="http://schemas.microsoft.com/office/drawing/2014/chart" uri="{C3380CC4-5D6E-409C-BE32-E72D297353CC}">
                    <c16:uniqueId val="{00000001-1ED4-4099-A3DE-25B0AD56CCCA}"/>
                  </c:ext>
                </c:extLst>
              </c15:ser>
            </c15:filteredBarSeries>
            <c15:filteredBarSeries>
              <c15:ser>
                <c:idx val="4"/>
                <c:order val="3"/>
                <c:tx>
                  <c:strRef>
                    <c:extLst xmlns:c15="http://schemas.microsoft.com/office/drawing/2012/chart">
                      <c:ext xmlns:c15="http://schemas.microsoft.com/office/drawing/2012/chart" uri="{02D57815-91ED-43cb-92C2-25804820EDAC}">
                        <c15:formulaRef>
                          <c15:sqref>'Audits of Tax Returns'!$G$6</c15:sqref>
                        </c15:formulaRef>
                      </c:ext>
                    </c:extLst>
                    <c:strCache>
                      <c:ptCount val="1"/>
                      <c:pt idx="0">
                        <c:v>PIT %</c:v>
                      </c:pt>
                    </c:strCache>
                  </c:strRef>
                </c:tx>
                <c:spPr>
                  <a:solidFill>
                    <a:schemeClr val="accent5"/>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xmlns:c15="http://schemas.microsoft.com/office/drawing/2012/chart">
                      <c:ext xmlns:c15="http://schemas.microsoft.com/office/drawing/2012/chart" uri="{02D57815-91ED-43cb-92C2-25804820EDAC}">
                        <c15:formulaRef>
                          <c15:sqref>'Audits of Tax Returns'!$G$16:$G$27</c15:sqref>
                        </c15:formulaRef>
                      </c:ext>
                    </c:extLst>
                    <c:numCache>
                      <c:formatCode>0.00%</c:formatCode>
                      <c:ptCount val="12"/>
                      <c:pt idx="0">
                        <c:v>0</c:v>
                      </c:pt>
                      <c:pt idx="1">
                        <c:v>0</c:v>
                      </c:pt>
                      <c:pt idx="2">
                        <c:v>0</c:v>
                      </c:pt>
                      <c:pt idx="3">
                        <c:v>2.7000000000000001E-3</c:v>
                      </c:pt>
                      <c:pt idx="4">
                        <c:v>1.8E-3</c:v>
                      </c:pt>
                      <c:pt idx="5">
                        <c:v>1E-3</c:v>
                      </c:pt>
                      <c:pt idx="6">
                        <c:v>0</c:v>
                      </c:pt>
                      <c:pt idx="7">
                        <c:v>0</c:v>
                      </c:pt>
                      <c:pt idx="8">
                        <c:v>0</c:v>
                      </c:pt>
                      <c:pt idx="9">
                        <c:v>2.3E-3</c:v>
                      </c:pt>
                      <c:pt idx="10">
                        <c:v>8.0000000000000004E-4</c:v>
                      </c:pt>
                      <c:pt idx="11">
                        <c:v>0</c:v>
                      </c:pt>
                    </c:numCache>
                  </c:numRef>
                </c:val>
                <c:extLst xmlns:c15="http://schemas.microsoft.com/office/drawing/2012/chart">
                  <c:ext xmlns:c16="http://schemas.microsoft.com/office/drawing/2014/chart" uri="{C3380CC4-5D6E-409C-BE32-E72D297353CC}">
                    <c16:uniqueId val="{00000005-1ED4-4099-A3DE-25B0AD56CCC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'Audits of Tax Returns'!$I$6</c15:sqref>
                        </c15:formulaRef>
                      </c:ext>
                    </c:extLst>
                    <c:strCache>
                      <c:ptCount val="1"/>
                      <c:pt idx="0">
                        <c:v>CIT %</c:v>
                      </c:pt>
                    </c:strCache>
                  </c:strRef>
                </c:tx>
                <c:spPr>
                  <a:solidFill>
                    <a:schemeClr val="accent1">
                      <a:lumMod val="60000"/>
                    </a:schemeClr>
                  </a:solid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xmlns:c15="http://schemas.microsoft.com/office/drawing/2012/chart">
                      <c:ext xmlns:c15="http://schemas.microsoft.com/office/drawing/2012/chart" uri="{02D57815-91ED-43cb-92C2-25804820EDAC}">
                        <c15:formulaRef>
                          <c15:sqref>'Audits of Tax Returns'!$I$16:$I$27</c15:sqref>
                        </c15:formulaRef>
                      </c:ext>
                    </c:extLst>
                    <c:numCache>
                      <c:formatCode>0.00%</c:formatCode>
                      <c:ptCount val="12"/>
                      <c:pt idx="0">
                        <c:v>0</c:v>
                      </c:pt>
                      <c:pt idx="1">
                        <c:v>0</c:v>
                      </c:pt>
                      <c:pt idx="2">
                        <c:v>0</c:v>
                      </c:pt>
                      <c:pt idx="3">
                        <c:v>8.2000000000000007E-3</c:v>
                      </c:pt>
                      <c:pt idx="4">
                        <c:v>5.0000000000000001E-3</c:v>
                      </c:pt>
                      <c:pt idx="5">
                        <c:v>3.0000000000000001E-3</c:v>
                      </c:pt>
                      <c:pt idx="6">
                        <c:v>0</c:v>
                      </c:pt>
                      <c:pt idx="7">
                        <c:v>0</c:v>
                      </c:pt>
                      <c:pt idx="8">
                        <c:v>0</c:v>
                      </c:pt>
                      <c:pt idx="9">
                        <c:v>7.1000000000000004E-3</c:v>
                      </c:pt>
                      <c:pt idx="10">
                        <c:v>1.9E-3</c:v>
                      </c:pt>
                      <c:pt idx="11">
                        <c:v>0</c:v>
                      </c:pt>
                    </c:numCache>
                  </c:numRef>
                </c:val>
                <c:extLst xmlns:c15="http://schemas.microsoft.com/office/drawing/2012/chart">
                  <c:ext xmlns:c16="http://schemas.microsoft.com/office/drawing/2014/chart" uri="{C3380CC4-5D6E-409C-BE32-E72D297353CC}">
                    <c16:uniqueId val="{00000006-1ED4-4099-A3DE-25B0AD56CCCA}"/>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'Audits of Tax Returns'!$K$6</c15:sqref>
                        </c15:formulaRef>
                      </c:ext>
                    </c:extLst>
                    <c:strCache>
                      <c:ptCount val="1"/>
                      <c:pt idx="0">
                        <c:v>VAT %</c:v>
                      </c:pt>
                    </c:strCache>
                  </c:strRef>
                </c:tx>
                <c:spPr>
                  <a:solidFill>
                    <a:schemeClr val="accent3">
                      <a:lumMod val="60000"/>
                    </a:schemeClr>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'Audits of Tax Returns'!$B$16:$C$27</c15:sqref>
                        </c15:formulaRef>
                      </c:ext>
                    </c:extLst>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extLst xmlns:c15="http://schemas.microsoft.com/office/drawing/2012/chart">
                      <c:ext xmlns:c15="http://schemas.microsoft.com/office/drawing/2012/chart" uri="{02D57815-91ED-43cb-92C2-25804820EDAC}">
                        <c15:formulaRef>
                          <c15:sqref>'Audits of Tax Returns'!$K$16:$K$27</c15:sqref>
                        </c15:formulaRef>
                      </c:ext>
                    </c:extLst>
                    <c:numCache>
                      <c:formatCode>0.00%</c:formatCode>
                      <c:ptCount val="12"/>
                      <c:pt idx="0">
                        <c:v>0</c:v>
                      </c:pt>
                      <c:pt idx="1">
                        <c:v>0</c:v>
                      </c:pt>
                      <c:pt idx="2">
                        <c:v>0</c:v>
                      </c:pt>
                      <c:pt idx="3">
                        <c:v>2.3999999999999998E-3</c:v>
                      </c:pt>
                      <c:pt idx="4">
                        <c:v>1.6000000000000001E-3</c:v>
                      </c:pt>
                      <c:pt idx="5">
                        <c:v>8.9999999999999998E-4</c:v>
                      </c:pt>
                      <c:pt idx="6">
                        <c:v>0</c:v>
                      </c:pt>
                      <c:pt idx="7">
                        <c:v>0</c:v>
                      </c:pt>
                      <c:pt idx="8">
                        <c:v>0</c:v>
                      </c:pt>
                      <c:pt idx="9">
                        <c:v>1.23E-2</c:v>
                      </c:pt>
                      <c:pt idx="10">
                        <c:v>7.7000000000000002E-3</c:v>
                      </c:pt>
                      <c:pt idx="11">
                        <c:v>4.1000000000000003E-3</c:v>
                      </c:pt>
                    </c:numCache>
                  </c:numRef>
                </c:val>
                <c:extLst xmlns:c15="http://schemas.microsoft.com/office/drawing/2012/chart">
                  <c:ext xmlns:c16="http://schemas.microsoft.com/office/drawing/2014/chart" uri="{C3380CC4-5D6E-409C-BE32-E72D297353CC}">
                    <c16:uniqueId val="{00000007-1ED4-4099-A3DE-25B0AD56CCCA}"/>
                  </c:ext>
                </c:extLst>
              </c15:ser>
            </c15:filteredBarSeries>
          </c:ext>
        </c:extLst>
      </c:barChart>
      <c:catAx>
        <c:axId val="272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9732351"/>
        <c:crosses val="autoZero"/>
        <c:auto val="1"/>
        <c:lblAlgn val="ctr"/>
        <c:lblOffset val="100"/>
        <c:noMultiLvlLbl val="0"/>
      </c:catAx>
      <c:valAx>
        <c:axId val="27973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Absolute number of tax retunrs audited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3231"/>
        <c:crosses val="autoZero"/>
        <c:crossBetween val="between"/>
      </c:valAx>
      <c:spPr>
        <a:noFill/>
        <a:ln>
          <a:noFill/>
        </a:ln>
        <a:effectLst/>
      </c:spPr>
    </c:plotArea>
    <c:legend>
      <c:legendPos val="b"/>
      <c:layout>
        <c:manualLayout>
          <c:xMode val="edge"/>
          <c:yMode val="edge"/>
          <c:x val="6.2266547591626489E-2"/>
          <c:y val="0.91241511006221998"/>
          <c:w val="0.13899308673492691"/>
          <c:h val="8.06080223626575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Slovakia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'Audits of Tax Returns'!$D$6</c:f>
              <c:strCache>
                <c:ptCount val="1"/>
                <c:pt idx="0">
                  <c:v>Total</c:v>
                </c:pt>
              </c:strCache>
            </c:strRef>
          </c:tx>
          <c:spPr>
            <a:solidFill>
              <a:schemeClr val="accent1"/>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Returns'!$D$16:$D$27</c:f>
              <c:numCache>
                <c:formatCode>#,##0</c:formatCode>
                <c:ptCount val="12"/>
                <c:pt idx="0">
                  <c:v>0</c:v>
                </c:pt>
                <c:pt idx="1">
                  <c:v>0</c:v>
                </c:pt>
                <c:pt idx="2">
                  <c:v>0</c:v>
                </c:pt>
                <c:pt idx="3">
                  <c:v>55945</c:v>
                </c:pt>
                <c:pt idx="4">
                  <c:v>44204</c:v>
                </c:pt>
                <c:pt idx="5">
                  <c:v>31494</c:v>
                </c:pt>
                <c:pt idx="6">
                  <c:v>0</c:v>
                </c:pt>
                <c:pt idx="7">
                  <c:v>0</c:v>
                </c:pt>
                <c:pt idx="8">
                  <c:v>0</c:v>
                </c:pt>
                <c:pt idx="9">
                  <c:v>20442</c:v>
                </c:pt>
                <c:pt idx="10">
                  <c:v>12335</c:v>
                </c:pt>
                <c:pt idx="11" formatCode="General">
                  <c:v>0</c:v>
                </c:pt>
              </c:numCache>
            </c:numRef>
          </c:val>
          <c:extLst>
            <c:ext xmlns:c16="http://schemas.microsoft.com/office/drawing/2014/chart" uri="{C3380CC4-5D6E-409C-BE32-E72D297353CC}">
              <c16:uniqueId val="{00000000-2C8D-4BFE-BF07-1CAB97CD1BC3}"/>
            </c:ext>
          </c:extLst>
        </c:ser>
        <c:ser>
          <c:idx val="3"/>
          <c:order val="2"/>
          <c:tx>
            <c:strRef>
              <c:f>'Audits of Tax Returns'!$F$6</c:f>
              <c:strCache>
                <c:ptCount val="1"/>
                <c:pt idx="0">
                  <c:v>PIT</c:v>
                </c:pt>
              </c:strCache>
            </c:strRef>
          </c:tx>
          <c:spPr>
            <a:solidFill>
              <a:schemeClr val="accent2"/>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Returns'!$F$16:$F$27</c:f>
              <c:numCache>
                <c:formatCode>#,##0</c:formatCode>
                <c:ptCount val="12"/>
                <c:pt idx="0">
                  <c:v>0</c:v>
                </c:pt>
                <c:pt idx="1">
                  <c:v>0</c:v>
                </c:pt>
                <c:pt idx="2">
                  <c:v>0</c:v>
                </c:pt>
                <c:pt idx="3">
                  <c:v>19956</c:v>
                </c:pt>
                <c:pt idx="4">
                  <c:v>15668</c:v>
                </c:pt>
                <c:pt idx="5">
                  <c:v>10662</c:v>
                </c:pt>
                <c:pt idx="6">
                  <c:v>0</c:v>
                </c:pt>
                <c:pt idx="7">
                  <c:v>0</c:v>
                </c:pt>
                <c:pt idx="8" formatCode="General">
                  <c:v>0</c:v>
                </c:pt>
                <c:pt idx="9">
                  <c:v>1026</c:v>
                </c:pt>
                <c:pt idx="10">
                  <c:v>349</c:v>
                </c:pt>
                <c:pt idx="11">
                  <c:v>0</c:v>
                </c:pt>
              </c:numCache>
            </c:numRef>
          </c:val>
          <c:extLst>
            <c:ext xmlns:c16="http://schemas.microsoft.com/office/drawing/2014/chart" uri="{C3380CC4-5D6E-409C-BE32-E72D297353CC}">
              <c16:uniqueId val="{00000001-2C8D-4BFE-BF07-1CAB97CD1BC3}"/>
            </c:ext>
          </c:extLst>
        </c:ser>
        <c:ser>
          <c:idx val="5"/>
          <c:order val="4"/>
          <c:tx>
            <c:strRef>
              <c:f>'Audits of Tax Returns'!$H$6</c:f>
              <c:strCache>
                <c:ptCount val="1"/>
                <c:pt idx="0">
                  <c:v>CIT</c:v>
                </c:pt>
              </c:strCache>
            </c:strRef>
          </c:tx>
          <c:spPr>
            <a:solidFill>
              <a:schemeClr val="bg1">
                <a:lumMod val="65000"/>
              </a:schemeClr>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Returns'!$H$16:$H$27</c:f>
              <c:numCache>
                <c:formatCode>#,##0</c:formatCode>
                <c:ptCount val="12"/>
                <c:pt idx="0">
                  <c:v>702</c:v>
                </c:pt>
                <c:pt idx="1">
                  <c:v>566</c:v>
                </c:pt>
                <c:pt idx="2">
                  <c:v>298</c:v>
                </c:pt>
                <c:pt idx="3">
                  <c:v>2833</c:v>
                </c:pt>
                <c:pt idx="4">
                  <c:v>2139</c:v>
                </c:pt>
                <c:pt idx="5">
                  <c:v>1498</c:v>
                </c:pt>
                <c:pt idx="6">
                  <c:v>0</c:v>
                </c:pt>
                <c:pt idx="7">
                  <c:v>0</c:v>
                </c:pt>
                <c:pt idx="8" formatCode="General">
                  <c:v>0</c:v>
                </c:pt>
                <c:pt idx="9">
                  <c:v>1622</c:v>
                </c:pt>
                <c:pt idx="10">
                  <c:v>447</c:v>
                </c:pt>
                <c:pt idx="11">
                  <c:v>0</c:v>
                </c:pt>
              </c:numCache>
            </c:numRef>
          </c:val>
          <c:extLst>
            <c:ext xmlns:c16="http://schemas.microsoft.com/office/drawing/2014/chart" uri="{C3380CC4-5D6E-409C-BE32-E72D297353CC}">
              <c16:uniqueId val="{00000002-2C8D-4BFE-BF07-1CAB97CD1BC3}"/>
            </c:ext>
          </c:extLst>
        </c:ser>
        <c:ser>
          <c:idx val="7"/>
          <c:order val="6"/>
          <c:tx>
            <c:strRef>
              <c:f>'Audits of Tax Returns'!$J$6</c:f>
              <c:strCache>
                <c:ptCount val="1"/>
                <c:pt idx="0">
                  <c:v>VAT</c:v>
                </c:pt>
              </c:strCache>
            </c:strRef>
          </c:tx>
          <c:spPr>
            <a:solidFill>
              <a:srgbClr val="FFC000"/>
            </a:solidFill>
            <a:ln>
              <a:noFill/>
            </a:ln>
            <a:effectLst/>
          </c:spPr>
          <c:invertIfNegative val="0"/>
          <c:dLbls>
            <c:delete val="1"/>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Returns'!$J$16:$J$27</c:f>
              <c:numCache>
                <c:formatCode>#,##0</c:formatCode>
                <c:ptCount val="12"/>
                <c:pt idx="0">
                  <c:v>13752</c:v>
                </c:pt>
                <c:pt idx="1">
                  <c:v>11752</c:v>
                </c:pt>
                <c:pt idx="2">
                  <c:v>8504</c:v>
                </c:pt>
                <c:pt idx="3">
                  <c:v>28021</c:v>
                </c:pt>
                <c:pt idx="4">
                  <c:v>22247</c:v>
                </c:pt>
                <c:pt idx="5">
                  <c:v>16607</c:v>
                </c:pt>
                <c:pt idx="6">
                  <c:v>0</c:v>
                </c:pt>
                <c:pt idx="7">
                  <c:v>0</c:v>
                </c:pt>
                <c:pt idx="8" formatCode="General">
                  <c:v>0</c:v>
                </c:pt>
                <c:pt idx="9">
                  <c:v>17794</c:v>
                </c:pt>
                <c:pt idx="10">
                  <c:v>11539</c:v>
                </c:pt>
                <c:pt idx="11">
                  <c:v>6470</c:v>
                </c:pt>
              </c:numCache>
            </c:numRef>
          </c:val>
          <c:extLst>
            <c:ext xmlns:c16="http://schemas.microsoft.com/office/drawing/2014/chart" uri="{C3380CC4-5D6E-409C-BE32-E72D297353CC}">
              <c16:uniqueId val="{00000003-2C8D-4BFE-BF07-1CAB97CD1BC3}"/>
            </c:ext>
          </c:extLst>
        </c:ser>
        <c:dLbls>
          <c:dLblPos val="inEnd"/>
          <c:showLegendKey val="0"/>
          <c:showVal val="1"/>
          <c:showCatName val="0"/>
          <c:showSerName val="0"/>
          <c:showPercent val="0"/>
          <c:showBubbleSize val="0"/>
        </c:dLbls>
        <c:gapWidth val="219"/>
        <c:axId val="272083231"/>
        <c:axId val="279732351"/>
      </c:barChart>
      <c:lineChart>
        <c:grouping val="standard"/>
        <c:varyColors val="0"/>
        <c:ser>
          <c:idx val="2"/>
          <c:order val="1"/>
          <c:tx>
            <c:strRef>
              <c:f>'Audits of Tax Returns'!$E$6</c:f>
              <c:strCache>
                <c:ptCount val="1"/>
                <c:pt idx="0">
                  <c:v>Total %</c:v>
                </c:pt>
              </c:strCache>
            </c:strRef>
          </c:tx>
          <c:spPr>
            <a:ln w="28575" cap="rnd">
              <a:solidFill>
                <a:schemeClr val="accent1"/>
              </a:solidFill>
              <a:round/>
            </a:ln>
            <a:effectLst/>
          </c:spPr>
          <c:marker>
            <c:symbol val="circle"/>
            <c:size val="5"/>
            <c:spPr>
              <a:solidFill>
                <a:schemeClr val="accent3"/>
              </a:solidFill>
              <a:ln w="9525">
                <a:solidFill>
                  <a:schemeClr val="accent3"/>
                </a:solidFill>
              </a:ln>
              <a:effectLst/>
            </c:spPr>
          </c:marker>
          <c:dPt>
            <c:idx val="11"/>
            <c:marker>
              <c:symbol val="circle"/>
              <c:size val="5"/>
              <c:spPr>
                <a:noFill/>
                <a:ln w="9525">
                  <a:noFill/>
                </a:ln>
                <a:effectLst/>
              </c:spPr>
            </c:marker>
            <c:bubble3D val="0"/>
            <c:spPr>
              <a:ln w="28575" cap="rnd">
                <a:noFill/>
                <a:round/>
              </a:ln>
              <a:effectLst/>
            </c:spPr>
            <c:extLst>
              <c:ext xmlns:c16="http://schemas.microsoft.com/office/drawing/2014/chart" uri="{C3380CC4-5D6E-409C-BE32-E72D297353CC}">
                <c16:uniqueId val="{00000002-4E4D-42F8-B370-B750F51ED077}"/>
              </c:ext>
            </c:extLst>
          </c:dPt>
          <c:dLbls>
            <c:dLbl>
              <c:idx val="11"/>
              <c:delete val="1"/>
              <c:extLst>
                <c:ext xmlns:c15="http://schemas.microsoft.com/office/drawing/2012/chart" uri="{CE6537A1-D6FC-4f65-9D91-7224C49458BB}"/>
                <c:ext xmlns:c16="http://schemas.microsoft.com/office/drawing/2014/chart" uri="{C3380CC4-5D6E-409C-BE32-E72D297353CC}">
                  <c16:uniqueId val="{00000002-4E4D-42F8-B370-B750F51ED0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Returns'!$E$16:$E$27</c:f>
              <c:numCache>
                <c:formatCode>0.00%</c:formatCode>
                <c:ptCount val="12"/>
                <c:pt idx="0">
                  <c:v>0</c:v>
                </c:pt>
                <c:pt idx="1">
                  <c:v>0</c:v>
                </c:pt>
                <c:pt idx="2">
                  <c:v>0</c:v>
                </c:pt>
                <c:pt idx="3">
                  <c:v>1.2999999999999999E-3</c:v>
                </c:pt>
                <c:pt idx="4">
                  <c:v>6.9999999999999999E-4</c:v>
                </c:pt>
                <c:pt idx="5">
                  <c:v>4.0000000000000002E-4</c:v>
                </c:pt>
                <c:pt idx="6">
                  <c:v>0</c:v>
                </c:pt>
                <c:pt idx="7">
                  <c:v>0</c:v>
                </c:pt>
                <c:pt idx="8">
                  <c:v>0</c:v>
                </c:pt>
                <c:pt idx="9">
                  <c:v>9.5999999999999992E-3</c:v>
                </c:pt>
                <c:pt idx="10">
                  <c:v>5.5999999999999999E-3</c:v>
                </c:pt>
                <c:pt idx="11">
                  <c:v>0</c:v>
                </c:pt>
              </c:numCache>
            </c:numRef>
          </c:val>
          <c:smooth val="0"/>
          <c:extLst>
            <c:ext xmlns:c16="http://schemas.microsoft.com/office/drawing/2014/chart" uri="{C3380CC4-5D6E-409C-BE32-E72D297353CC}">
              <c16:uniqueId val="{00000004-2C8D-4BFE-BF07-1CAB97CD1BC3}"/>
            </c:ext>
          </c:extLst>
        </c:ser>
        <c:ser>
          <c:idx val="4"/>
          <c:order val="3"/>
          <c:tx>
            <c:strRef>
              <c:f>'Audits of Tax Returns'!$G$6</c:f>
              <c:strCache>
                <c:ptCount val="1"/>
                <c:pt idx="0">
                  <c:v>PIT %</c:v>
                </c:pt>
              </c:strCache>
            </c:strRef>
          </c:tx>
          <c:spPr>
            <a:ln w="28575" cap="rnd">
              <a:solidFill>
                <a:schemeClr val="accent2"/>
              </a:solidFill>
              <a:round/>
            </a:ln>
            <a:effectLst/>
          </c:spPr>
          <c:marker>
            <c:symbol val="circle"/>
            <c:size val="5"/>
            <c:spPr>
              <a:solidFill>
                <a:schemeClr val="accent5"/>
              </a:solidFill>
              <a:ln w="9525">
                <a:solidFill>
                  <a:schemeClr val="accent5"/>
                </a:solidFill>
              </a:ln>
              <a:effectLst/>
            </c:spPr>
          </c:marker>
          <c:dPt>
            <c:idx val="11"/>
            <c:marker>
              <c:symbol val="circle"/>
              <c:size val="5"/>
              <c:spPr>
                <a:noFill/>
                <a:ln w="9525">
                  <a:noFill/>
                </a:ln>
                <a:effectLst/>
              </c:spPr>
            </c:marker>
            <c:bubble3D val="0"/>
            <c:spPr>
              <a:ln w="28575" cap="rnd">
                <a:noFill/>
                <a:round/>
              </a:ln>
              <a:effectLst/>
            </c:spPr>
            <c:extLst>
              <c:ext xmlns:c16="http://schemas.microsoft.com/office/drawing/2014/chart" uri="{C3380CC4-5D6E-409C-BE32-E72D297353CC}">
                <c16:uniqueId val="{00000001-4E4D-42F8-B370-B750F51ED077}"/>
              </c:ext>
            </c:extLst>
          </c:dPt>
          <c:dLbls>
            <c:dLbl>
              <c:idx val="11"/>
              <c:delete val="1"/>
              <c:extLst>
                <c:ext xmlns:c15="http://schemas.microsoft.com/office/drawing/2012/chart" uri="{CE6537A1-D6FC-4f65-9D91-7224C49458BB}"/>
                <c:ext xmlns:c16="http://schemas.microsoft.com/office/drawing/2014/chart" uri="{C3380CC4-5D6E-409C-BE32-E72D297353CC}">
                  <c16:uniqueId val="{00000001-4E4D-42F8-B370-B750F51ED0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Returns'!$G$16:$G$27</c:f>
              <c:numCache>
                <c:formatCode>0.00%</c:formatCode>
                <c:ptCount val="12"/>
                <c:pt idx="0">
                  <c:v>0</c:v>
                </c:pt>
                <c:pt idx="1">
                  <c:v>0</c:v>
                </c:pt>
                <c:pt idx="2">
                  <c:v>0</c:v>
                </c:pt>
                <c:pt idx="3">
                  <c:v>2.7000000000000001E-3</c:v>
                </c:pt>
                <c:pt idx="4">
                  <c:v>1.8E-3</c:v>
                </c:pt>
                <c:pt idx="5">
                  <c:v>1E-3</c:v>
                </c:pt>
                <c:pt idx="6">
                  <c:v>0</c:v>
                </c:pt>
                <c:pt idx="7">
                  <c:v>0</c:v>
                </c:pt>
                <c:pt idx="8">
                  <c:v>0</c:v>
                </c:pt>
                <c:pt idx="9">
                  <c:v>2.3E-3</c:v>
                </c:pt>
                <c:pt idx="10">
                  <c:v>8.0000000000000004E-4</c:v>
                </c:pt>
                <c:pt idx="11">
                  <c:v>0</c:v>
                </c:pt>
              </c:numCache>
            </c:numRef>
          </c:val>
          <c:smooth val="0"/>
          <c:extLst>
            <c:ext xmlns:c16="http://schemas.microsoft.com/office/drawing/2014/chart" uri="{C3380CC4-5D6E-409C-BE32-E72D297353CC}">
              <c16:uniqueId val="{00000005-2C8D-4BFE-BF07-1CAB97CD1BC3}"/>
            </c:ext>
          </c:extLst>
        </c:ser>
        <c:ser>
          <c:idx val="6"/>
          <c:order val="5"/>
          <c:tx>
            <c:strRef>
              <c:f>'Audits of Tax Returns'!$I$6</c:f>
              <c:strCache>
                <c:ptCount val="1"/>
                <c:pt idx="0">
                  <c:v>CIT %</c:v>
                </c:pt>
              </c:strCache>
            </c:strRef>
          </c:tx>
          <c:spPr>
            <a:ln w="28575" cap="rnd">
              <a:solidFill>
                <a:schemeClr val="bg1">
                  <a:lumMod val="65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Pt>
            <c:idx val="11"/>
            <c:marker>
              <c:symbol val="circle"/>
              <c:size val="5"/>
              <c:spPr>
                <a:noFill/>
                <a:ln w="9525">
                  <a:noFill/>
                </a:ln>
                <a:effectLst/>
              </c:spPr>
            </c:marker>
            <c:bubble3D val="0"/>
            <c:spPr>
              <a:ln w="28575" cap="rnd">
                <a:noFill/>
                <a:round/>
              </a:ln>
              <a:effectLst/>
            </c:spPr>
            <c:extLst>
              <c:ext xmlns:c16="http://schemas.microsoft.com/office/drawing/2014/chart" uri="{C3380CC4-5D6E-409C-BE32-E72D297353CC}">
                <c16:uniqueId val="{00000000-4E4D-42F8-B370-B750F51ED077}"/>
              </c:ext>
            </c:extLst>
          </c:dPt>
          <c:dLbls>
            <c:dLbl>
              <c:idx val="11"/>
              <c:delete val="1"/>
              <c:extLst>
                <c:ext xmlns:c15="http://schemas.microsoft.com/office/drawing/2012/chart" uri="{CE6537A1-D6FC-4f65-9D91-7224C49458BB}"/>
                <c:ext xmlns:c16="http://schemas.microsoft.com/office/drawing/2014/chart" uri="{C3380CC4-5D6E-409C-BE32-E72D297353CC}">
                  <c16:uniqueId val="{00000000-4E4D-42F8-B370-B750F51ED0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Returns'!$I$16:$I$27</c:f>
              <c:numCache>
                <c:formatCode>0.00%</c:formatCode>
                <c:ptCount val="12"/>
                <c:pt idx="0">
                  <c:v>0</c:v>
                </c:pt>
                <c:pt idx="1">
                  <c:v>0</c:v>
                </c:pt>
                <c:pt idx="2">
                  <c:v>0</c:v>
                </c:pt>
                <c:pt idx="3">
                  <c:v>8.2000000000000007E-3</c:v>
                </c:pt>
                <c:pt idx="4">
                  <c:v>5.0000000000000001E-3</c:v>
                </c:pt>
                <c:pt idx="5">
                  <c:v>3.0000000000000001E-3</c:v>
                </c:pt>
                <c:pt idx="6">
                  <c:v>0</c:v>
                </c:pt>
                <c:pt idx="7">
                  <c:v>0</c:v>
                </c:pt>
                <c:pt idx="8">
                  <c:v>0</c:v>
                </c:pt>
                <c:pt idx="9">
                  <c:v>7.1000000000000004E-3</c:v>
                </c:pt>
                <c:pt idx="10">
                  <c:v>1.9E-3</c:v>
                </c:pt>
                <c:pt idx="11">
                  <c:v>0</c:v>
                </c:pt>
              </c:numCache>
            </c:numRef>
          </c:val>
          <c:smooth val="0"/>
          <c:extLst>
            <c:ext xmlns:c16="http://schemas.microsoft.com/office/drawing/2014/chart" uri="{C3380CC4-5D6E-409C-BE32-E72D297353CC}">
              <c16:uniqueId val="{00000006-2C8D-4BFE-BF07-1CAB97CD1BC3}"/>
            </c:ext>
          </c:extLst>
        </c:ser>
        <c:ser>
          <c:idx val="8"/>
          <c:order val="7"/>
          <c:tx>
            <c:strRef>
              <c:f>'Audits of Tax Returns'!$K$6</c:f>
              <c:strCache>
                <c:ptCount val="1"/>
                <c:pt idx="0">
                  <c:v>VAT %</c:v>
                </c:pt>
              </c:strCache>
            </c:strRef>
          </c:tx>
          <c:spPr>
            <a:ln w="28575" cap="rnd">
              <a:solidFill>
                <a:schemeClr val="accent4"/>
              </a:solidFill>
              <a:round/>
            </a:ln>
            <a:effectLst/>
          </c:spPr>
          <c:marker>
            <c:symbol val="circle"/>
            <c:size val="5"/>
            <c:spPr>
              <a:solidFill>
                <a:schemeClr val="accent3">
                  <a:lumMod val="6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'Audits of Tax Returns'!$B$16:$C$27</c:f>
              <c:multiLvlStrCache>
                <c:ptCount val="12"/>
                <c:lvl>
                  <c:pt idx="0">
                    <c:v>2015</c:v>
                  </c:pt>
                  <c:pt idx="1">
                    <c:v>2016</c:v>
                  </c:pt>
                  <c:pt idx="2">
                    <c:v>2017</c:v>
                  </c:pt>
                  <c:pt idx="3">
                    <c:v>2015</c:v>
                  </c:pt>
                  <c:pt idx="4">
                    <c:v>2016</c:v>
                  </c:pt>
                  <c:pt idx="5">
                    <c:v>2017</c:v>
                  </c:pt>
                  <c:pt idx="6">
                    <c:v>2015</c:v>
                  </c:pt>
                  <c:pt idx="7">
                    <c:v>2016</c:v>
                  </c:pt>
                  <c:pt idx="8">
                    <c:v>2017</c:v>
                  </c:pt>
                  <c:pt idx="9">
                    <c:v>2015</c:v>
                  </c:pt>
                  <c:pt idx="10">
                    <c:v>2016</c:v>
                  </c:pt>
                  <c:pt idx="11">
                    <c:v>2017</c:v>
                  </c:pt>
                </c:lvl>
                <c:lvl>
                  <c:pt idx="0">
                    <c:v>LVA</c:v>
                  </c:pt>
                  <c:pt idx="3">
                    <c:v>POL</c:v>
                  </c:pt>
                  <c:pt idx="6">
                    <c:v>PRT</c:v>
                  </c:pt>
                  <c:pt idx="9">
                    <c:v>SVK</c:v>
                  </c:pt>
                </c:lvl>
              </c:multiLvlStrCache>
            </c:multiLvlStrRef>
          </c:cat>
          <c:val>
            <c:numRef>
              <c:f>'Audits of Tax Returns'!$K$16:$K$27</c:f>
              <c:numCache>
                <c:formatCode>0.00%</c:formatCode>
                <c:ptCount val="12"/>
                <c:pt idx="0">
                  <c:v>0</c:v>
                </c:pt>
                <c:pt idx="1">
                  <c:v>0</c:v>
                </c:pt>
                <c:pt idx="2">
                  <c:v>0</c:v>
                </c:pt>
                <c:pt idx="3">
                  <c:v>2.3999999999999998E-3</c:v>
                </c:pt>
                <c:pt idx="4">
                  <c:v>1.6000000000000001E-3</c:v>
                </c:pt>
                <c:pt idx="5">
                  <c:v>8.9999999999999998E-4</c:v>
                </c:pt>
                <c:pt idx="6">
                  <c:v>0</c:v>
                </c:pt>
                <c:pt idx="7">
                  <c:v>0</c:v>
                </c:pt>
                <c:pt idx="8">
                  <c:v>0</c:v>
                </c:pt>
                <c:pt idx="9">
                  <c:v>1.23E-2</c:v>
                </c:pt>
                <c:pt idx="10">
                  <c:v>7.7000000000000002E-3</c:v>
                </c:pt>
                <c:pt idx="11">
                  <c:v>4.1000000000000003E-3</c:v>
                </c:pt>
              </c:numCache>
            </c:numRef>
          </c:val>
          <c:smooth val="0"/>
          <c:extLst>
            <c:ext xmlns:c16="http://schemas.microsoft.com/office/drawing/2014/chart" uri="{C3380CC4-5D6E-409C-BE32-E72D297353CC}">
              <c16:uniqueId val="{00000007-2C8D-4BFE-BF07-1CAB97CD1BC3}"/>
            </c:ext>
          </c:extLst>
        </c:ser>
        <c:dLbls>
          <c:showLegendKey val="0"/>
          <c:showVal val="1"/>
          <c:showCatName val="0"/>
          <c:showSerName val="0"/>
          <c:showPercent val="0"/>
          <c:showBubbleSize val="0"/>
        </c:dLbls>
        <c:marker val="1"/>
        <c:smooth val="0"/>
        <c:axId val="475753295"/>
        <c:axId val="321692815"/>
      </c:lineChart>
      <c:catAx>
        <c:axId val="27208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9732351"/>
        <c:crosses val="autoZero"/>
        <c:auto val="1"/>
        <c:lblAlgn val="ctr"/>
        <c:lblOffset val="100"/>
        <c:noMultiLvlLbl val="0"/>
      </c:catAx>
      <c:valAx>
        <c:axId val="27973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Absolute number of tax retunrs audited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083231"/>
        <c:crosses val="autoZero"/>
        <c:crossBetween val="between"/>
      </c:valAx>
      <c:valAx>
        <c:axId val="32169281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Percentage of total tax returns</a:t>
                </a:r>
                <a:r>
                  <a:rPr lang="de-DE" baseline="0"/>
                  <a:t> audited</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753295"/>
        <c:crosses val="max"/>
        <c:crossBetween val="between"/>
      </c:valAx>
      <c:catAx>
        <c:axId val="475753295"/>
        <c:scaling>
          <c:orientation val="minMax"/>
        </c:scaling>
        <c:delete val="1"/>
        <c:axPos val="b"/>
        <c:numFmt formatCode="General" sourceLinked="1"/>
        <c:majorTickMark val="out"/>
        <c:minorTickMark val="none"/>
        <c:tickLblPos val="nextTo"/>
        <c:crossAx val="321692815"/>
        <c:crosses val="autoZero"/>
        <c:auto val="1"/>
        <c:lblAlgn val="ctr"/>
        <c:lblOffset val="100"/>
        <c:noMultiLvlLbl val="0"/>
      </c:catAx>
      <c:spPr>
        <a:noFill/>
        <a:ln>
          <a:noFill/>
        </a:ln>
        <a:effectLst/>
      </c:spPr>
    </c:plotArea>
    <c:legend>
      <c:legendPos val="b"/>
      <c:layout>
        <c:manualLayout>
          <c:xMode val="edge"/>
          <c:yMode val="edge"/>
          <c:x val="6.2266547591626489E-2"/>
          <c:y val="0.91241511006221998"/>
          <c:w val="0.89999998113687663"/>
          <c:h val="7.327635725070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'Administrative Penalties'!$D$6</c:f>
              <c:strCache>
                <c:ptCount val="1"/>
                <c:pt idx="0">
                  <c:v>Total</c:v>
                </c:pt>
              </c:strCache>
            </c:strRef>
          </c:tx>
          <c:spPr>
            <a:solidFill>
              <a:schemeClr val="accent1"/>
            </a:solidFill>
            <a:ln>
              <a:noFill/>
            </a:ln>
            <a:effectLst/>
          </c:spPr>
          <c:invertIfNegative val="0"/>
          <c:dLbls>
            <c:dLbl>
              <c:idx val="3"/>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60-4FAE-B5BD-2E3F5EA9C2D5}"/>
                </c:ext>
              </c:extLst>
            </c:dLbl>
            <c:dLbl>
              <c:idx val="4"/>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60-4FAE-B5BD-2E3F5EA9C2D5}"/>
                </c:ext>
              </c:extLst>
            </c:dLbl>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60-4FAE-B5BD-2E3F5EA9C2D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Penalties'!$D$7:$D$27</c:f>
              <c:numCache>
                <c:formatCode>#,##0</c:formatCode>
                <c:ptCount val="21"/>
                <c:pt idx="0">
                  <c:v>0</c:v>
                </c:pt>
                <c:pt idx="1">
                  <c:v>0</c:v>
                </c:pt>
                <c:pt idx="2">
                  <c:v>0</c:v>
                </c:pt>
                <c:pt idx="3">
                  <c:v>624475</c:v>
                </c:pt>
                <c:pt idx="4">
                  <c:v>607839</c:v>
                </c:pt>
                <c:pt idx="5">
                  <c:v>0</c:v>
                </c:pt>
                <c:pt idx="6">
                  <c:v>1762</c:v>
                </c:pt>
                <c:pt idx="7">
                  <c:v>1609</c:v>
                </c:pt>
                <c:pt idx="8">
                  <c:v>1189</c:v>
                </c:pt>
                <c:pt idx="9">
                  <c:v>1163</c:v>
                </c:pt>
                <c:pt idx="10">
                  <c:v>1087</c:v>
                </c:pt>
                <c:pt idx="11">
                  <c:v>817</c:v>
                </c:pt>
                <c:pt idx="12">
                  <c:v>0</c:v>
                </c:pt>
                <c:pt idx="13">
                  <c:v>0</c:v>
                </c:pt>
                <c:pt idx="14">
                  <c:v>0</c:v>
                </c:pt>
                <c:pt idx="15">
                  <c:v>582302</c:v>
                </c:pt>
                <c:pt idx="16">
                  <c:v>873703</c:v>
                </c:pt>
                <c:pt idx="17">
                  <c:v>534120</c:v>
                </c:pt>
                <c:pt idx="18">
                  <c:v>67476</c:v>
                </c:pt>
                <c:pt idx="19">
                  <c:v>110663</c:v>
                </c:pt>
                <c:pt idx="20">
                  <c:v>108958</c:v>
                </c:pt>
              </c:numCache>
            </c:numRef>
          </c:val>
          <c:extLst>
            <c:ext xmlns:c16="http://schemas.microsoft.com/office/drawing/2014/chart" uri="{C3380CC4-5D6E-409C-BE32-E72D297353CC}">
              <c16:uniqueId val="{00000006-CEAD-4FB8-A235-6C6F09FE8D51}"/>
            </c:ext>
          </c:extLst>
        </c:ser>
        <c:ser>
          <c:idx val="1"/>
          <c:order val="1"/>
          <c:tx>
            <c:strRef>
              <c:f>'Administrative Penalties'!$F$6</c:f>
              <c:strCache>
                <c:ptCount val="1"/>
                <c:pt idx="0">
                  <c:v>PIT</c:v>
                </c:pt>
              </c:strCache>
            </c:strRef>
          </c:tx>
          <c:spPr>
            <a:solidFill>
              <a:schemeClr val="accent2"/>
            </a:solidFill>
            <a:ln>
              <a:noFill/>
            </a:ln>
            <a:effectLst/>
          </c:spPr>
          <c:invertIfNegative val="0"/>
          <c:dLbls>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60-4FAE-B5BD-2E3F5EA9C2D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Penalties'!$F$7:$F$27</c:f>
              <c:numCache>
                <c:formatCode>#,##0</c:formatCode>
                <c:ptCount val="21"/>
                <c:pt idx="0">
                  <c:v>0</c:v>
                </c:pt>
                <c:pt idx="1">
                  <c:v>0</c:v>
                </c:pt>
                <c:pt idx="2">
                  <c:v>0</c:v>
                </c:pt>
                <c:pt idx="3">
                  <c:v>16004</c:v>
                </c:pt>
                <c:pt idx="4">
                  <c:v>13817</c:v>
                </c:pt>
                <c:pt idx="5">
                  <c:v>0</c:v>
                </c:pt>
                <c:pt idx="6">
                  <c:v>582</c:v>
                </c:pt>
                <c:pt idx="7">
                  <c:v>536</c:v>
                </c:pt>
                <c:pt idx="8">
                  <c:v>394</c:v>
                </c:pt>
                <c:pt idx="9">
                  <c:v>304</c:v>
                </c:pt>
                <c:pt idx="10">
                  <c:v>271</c:v>
                </c:pt>
                <c:pt idx="11">
                  <c:v>196</c:v>
                </c:pt>
                <c:pt idx="12">
                  <c:v>0</c:v>
                </c:pt>
                <c:pt idx="13">
                  <c:v>0</c:v>
                </c:pt>
                <c:pt idx="14">
                  <c:v>0</c:v>
                </c:pt>
                <c:pt idx="15">
                  <c:v>245913</c:v>
                </c:pt>
                <c:pt idx="16">
                  <c:v>290703</c:v>
                </c:pt>
                <c:pt idx="17" formatCode="General">
                  <c:v>185485</c:v>
                </c:pt>
                <c:pt idx="18">
                  <c:v>9716</c:v>
                </c:pt>
                <c:pt idx="19">
                  <c:v>12429</c:v>
                </c:pt>
                <c:pt idx="20">
                  <c:v>12345</c:v>
                </c:pt>
              </c:numCache>
            </c:numRef>
          </c:val>
          <c:extLst>
            <c:ext xmlns:c16="http://schemas.microsoft.com/office/drawing/2014/chart" uri="{C3380CC4-5D6E-409C-BE32-E72D297353CC}">
              <c16:uniqueId val="{00000007-CEAD-4FB8-A235-6C6F09FE8D51}"/>
            </c:ext>
          </c:extLst>
        </c:ser>
        <c:ser>
          <c:idx val="2"/>
          <c:order val="2"/>
          <c:tx>
            <c:strRef>
              <c:f>'Administrative Penalties'!$H$6</c:f>
              <c:strCache>
                <c:ptCount val="1"/>
                <c:pt idx="0">
                  <c:v>CIT</c:v>
                </c:pt>
              </c:strCache>
            </c:strRef>
          </c:tx>
          <c:spPr>
            <a:solidFill>
              <a:schemeClr val="accent3"/>
            </a:solidFill>
            <a:ln>
              <a:noFill/>
            </a:ln>
            <a:effectLst/>
          </c:spPr>
          <c:invertIfNegative val="0"/>
          <c:dLbls>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60-4FAE-B5BD-2E3F5EA9C2D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Penalties'!$H$7:$H$27</c:f>
              <c:numCache>
                <c:formatCode>#,##0</c:formatCode>
                <c:ptCount val="21"/>
                <c:pt idx="0">
                  <c:v>0</c:v>
                </c:pt>
                <c:pt idx="1">
                  <c:v>0</c:v>
                </c:pt>
                <c:pt idx="2">
                  <c:v>0</c:v>
                </c:pt>
                <c:pt idx="3">
                  <c:v>15984</c:v>
                </c:pt>
                <c:pt idx="4">
                  <c:v>15773</c:v>
                </c:pt>
                <c:pt idx="5">
                  <c:v>0</c:v>
                </c:pt>
                <c:pt idx="6">
                  <c:v>589</c:v>
                </c:pt>
                <c:pt idx="7">
                  <c:v>536</c:v>
                </c:pt>
                <c:pt idx="8">
                  <c:v>401</c:v>
                </c:pt>
                <c:pt idx="9">
                  <c:v>409</c:v>
                </c:pt>
                <c:pt idx="10">
                  <c:v>353</c:v>
                </c:pt>
                <c:pt idx="11">
                  <c:v>182</c:v>
                </c:pt>
                <c:pt idx="12">
                  <c:v>0</c:v>
                </c:pt>
                <c:pt idx="13">
                  <c:v>0</c:v>
                </c:pt>
                <c:pt idx="14">
                  <c:v>0</c:v>
                </c:pt>
                <c:pt idx="15">
                  <c:v>19229</c:v>
                </c:pt>
                <c:pt idx="16">
                  <c:v>265270</c:v>
                </c:pt>
                <c:pt idx="17">
                  <c:v>97878</c:v>
                </c:pt>
                <c:pt idx="18">
                  <c:v>10885</c:v>
                </c:pt>
                <c:pt idx="19">
                  <c:v>30697</c:v>
                </c:pt>
                <c:pt idx="20">
                  <c:v>30891</c:v>
                </c:pt>
              </c:numCache>
            </c:numRef>
          </c:val>
          <c:extLst>
            <c:ext xmlns:c16="http://schemas.microsoft.com/office/drawing/2014/chart" uri="{C3380CC4-5D6E-409C-BE32-E72D297353CC}">
              <c16:uniqueId val="{00000008-CEAD-4FB8-A235-6C6F09FE8D51}"/>
            </c:ext>
          </c:extLst>
        </c:ser>
        <c:ser>
          <c:idx val="3"/>
          <c:order val="3"/>
          <c:tx>
            <c:strRef>
              <c:f>'Administrative Penalties'!$J$6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Penalties'!$J$7:$J$27</c:f>
              <c:numCache>
                <c:formatCode>#,##0</c:formatCode>
                <c:ptCount val="21"/>
                <c:pt idx="0">
                  <c:v>0</c:v>
                </c:pt>
                <c:pt idx="1">
                  <c:v>0</c:v>
                </c:pt>
                <c:pt idx="2">
                  <c:v>0</c:v>
                </c:pt>
                <c:pt idx="3">
                  <c:v>440592</c:v>
                </c:pt>
                <c:pt idx="4">
                  <c:v>429215</c:v>
                </c:pt>
                <c:pt idx="5">
                  <c:v>335019</c:v>
                </c:pt>
                <c:pt idx="6">
                  <c:v>591</c:v>
                </c:pt>
                <c:pt idx="7">
                  <c:v>537</c:v>
                </c:pt>
                <c:pt idx="8">
                  <c:v>394</c:v>
                </c:pt>
                <c:pt idx="9">
                  <c:v>915</c:v>
                </c:pt>
                <c:pt idx="10">
                  <c:v>895</c:v>
                </c:pt>
                <c:pt idx="11">
                  <c:v>687</c:v>
                </c:pt>
                <c:pt idx="12">
                  <c:v>0</c:v>
                </c:pt>
                <c:pt idx="13">
                  <c:v>0</c:v>
                </c:pt>
                <c:pt idx="14">
                  <c:v>0</c:v>
                </c:pt>
                <c:pt idx="15">
                  <c:v>246927</c:v>
                </c:pt>
                <c:pt idx="16">
                  <c:v>217863</c:v>
                </c:pt>
                <c:pt idx="17">
                  <c:v>173204</c:v>
                </c:pt>
                <c:pt idx="18">
                  <c:v>30290</c:v>
                </c:pt>
                <c:pt idx="19">
                  <c:v>44754</c:v>
                </c:pt>
                <c:pt idx="20">
                  <c:v>42589</c:v>
                </c:pt>
              </c:numCache>
            </c:numRef>
          </c:val>
          <c:extLst>
            <c:ext xmlns:c16="http://schemas.microsoft.com/office/drawing/2014/chart" uri="{C3380CC4-5D6E-409C-BE32-E72D297353CC}">
              <c16:uniqueId val="{00000009-CEAD-4FB8-A235-6C6F09FE8D51}"/>
            </c:ext>
          </c:extLst>
        </c:ser>
        <c:dLbls>
          <c:dLblPos val="outEnd"/>
          <c:showLegendKey val="0"/>
          <c:showVal val="1"/>
          <c:showCatName val="0"/>
          <c:showSerName val="0"/>
          <c:showPercent val="0"/>
          <c:showBubbleSize val="0"/>
        </c:dLbls>
        <c:gapWidth val="150"/>
        <c:axId val="1596720816"/>
        <c:axId val="1618522880"/>
      </c:barChart>
      <c:catAx>
        <c:axId val="159672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22880"/>
        <c:crosses val="autoZero"/>
        <c:auto val="1"/>
        <c:lblAlgn val="ctr"/>
        <c:lblOffset val="100"/>
        <c:noMultiLvlLbl val="0"/>
      </c:catAx>
      <c:valAx>
        <c:axId val="161852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2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'Administrative Penalties'!$D$6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Penalties'!$D$7:$D$27</c:f>
              <c:numCache>
                <c:formatCode>#,##0</c:formatCode>
                <c:ptCount val="21"/>
                <c:pt idx="0">
                  <c:v>0</c:v>
                </c:pt>
                <c:pt idx="1">
                  <c:v>0</c:v>
                </c:pt>
                <c:pt idx="2">
                  <c:v>0</c:v>
                </c:pt>
                <c:pt idx="3">
                  <c:v>624475</c:v>
                </c:pt>
                <c:pt idx="4">
                  <c:v>607839</c:v>
                </c:pt>
                <c:pt idx="5">
                  <c:v>0</c:v>
                </c:pt>
                <c:pt idx="6">
                  <c:v>1762</c:v>
                </c:pt>
                <c:pt idx="7">
                  <c:v>1609</c:v>
                </c:pt>
                <c:pt idx="8">
                  <c:v>1189</c:v>
                </c:pt>
                <c:pt idx="9">
                  <c:v>1163</c:v>
                </c:pt>
                <c:pt idx="10">
                  <c:v>1087</c:v>
                </c:pt>
                <c:pt idx="11">
                  <c:v>817</c:v>
                </c:pt>
                <c:pt idx="12">
                  <c:v>0</c:v>
                </c:pt>
                <c:pt idx="13">
                  <c:v>0</c:v>
                </c:pt>
                <c:pt idx="14">
                  <c:v>0</c:v>
                </c:pt>
                <c:pt idx="15">
                  <c:v>582302</c:v>
                </c:pt>
                <c:pt idx="16">
                  <c:v>873703</c:v>
                </c:pt>
                <c:pt idx="17">
                  <c:v>534120</c:v>
                </c:pt>
                <c:pt idx="18">
                  <c:v>67476</c:v>
                </c:pt>
                <c:pt idx="19">
                  <c:v>110663</c:v>
                </c:pt>
                <c:pt idx="20">
                  <c:v>108958</c:v>
                </c:pt>
              </c:numCache>
            </c:numRef>
          </c:val>
          <c:extLst>
            <c:ext xmlns:c16="http://schemas.microsoft.com/office/drawing/2014/chart" uri="{C3380CC4-5D6E-409C-BE32-E72D297353CC}">
              <c16:uniqueId val="{00000000-8BE8-4FE0-9D03-D9302B8A9033}"/>
            </c:ext>
          </c:extLst>
        </c:ser>
        <c:ser>
          <c:idx val="1"/>
          <c:order val="1"/>
          <c:tx>
            <c:strRef>
              <c:f>'Administrative Penalties'!$F$6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Penalties'!$F$7:$F$27</c:f>
              <c:numCache>
                <c:formatCode>#,##0</c:formatCode>
                <c:ptCount val="21"/>
                <c:pt idx="0">
                  <c:v>0</c:v>
                </c:pt>
                <c:pt idx="1">
                  <c:v>0</c:v>
                </c:pt>
                <c:pt idx="2">
                  <c:v>0</c:v>
                </c:pt>
                <c:pt idx="3">
                  <c:v>16004</c:v>
                </c:pt>
                <c:pt idx="4">
                  <c:v>13817</c:v>
                </c:pt>
                <c:pt idx="5">
                  <c:v>0</c:v>
                </c:pt>
                <c:pt idx="6">
                  <c:v>582</c:v>
                </c:pt>
                <c:pt idx="7">
                  <c:v>536</c:v>
                </c:pt>
                <c:pt idx="8">
                  <c:v>394</c:v>
                </c:pt>
                <c:pt idx="9">
                  <c:v>304</c:v>
                </c:pt>
                <c:pt idx="10">
                  <c:v>271</c:v>
                </c:pt>
                <c:pt idx="11">
                  <c:v>196</c:v>
                </c:pt>
                <c:pt idx="12">
                  <c:v>0</c:v>
                </c:pt>
                <c:pt idx="13">
                  <c:v>0</c:v>
                </c:pt>
                <c:pt idx="14">
                  <c:v>0</c:v>
                </c:pt>
                <c:pt idx="15">
                  <c:v>245913</c:v>
                </c:pt>
                <c:pt idx="16">
                  <c:v>290703</c:v>
                </c:pt>
                <c:pt idx="17" formatCode="General">
                  <c:v>185485</c:v>
                </c:pt>
                <c:pt idx="18">
                  <c:v>9716</c:v>
                </c:pt>
                <c:pt idx="19">
                  <c:v>12429</c:v>
                </c:pt>
                <c:pt idx="20">
                  <c:v>12345</c:v>
                </c:pt>
              </c:numCache>
            </c:numRef>
          </c:val>
          <c:extLst>
            <c:ext xmlns:c16="http://schemas.microsoft.com/office/drawing/2014/chart" uri="{C3380CC4-5D6E-409C-BE32-E72D297353CC}">
              <c16:uniqueId val="{00000001-8BE8-4FE0-9D03-D9302B8A9033}"/>
            </c:ext>
          </c:extLst>
        </c:ser>
        <c:ser>
          <c:idx val="2"/>
          <c:order val="2"/>
          <c:tx>
            <c:strRef>
              <c:f>'Administrative Penalties'!$H$6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Penalties'!$H$7:$H$27</c:f>
              <c:numCache>
                <c:formatCode>#,##0</c:formatCode>
                <c:ptCount val="21"/>
                <c:pt idx="0">
                  <c:v>0</c:v>
                </c:pt>
                <c:pt idx="1">
                  <c:v>0</c:v>
                </c:pt>
                <c:pt idx="2">
                  <c:v>0</c:v>
                </c:pt>
                <c:pt idx="3">
                  <c:v>15984</c:v>
                </c:pt>
                <c:pt idx="4">
                  <c:v>15773</c:v>
                </c:pt>
                <c:pt idx="5">
                  <c:v>0</c:v>
                </c:pt>
                <c:pt idx="6">
                  <c:v>589</c:v>
                </c:pt>
                <c:pt idx="7">
                  <c:v>536</c:v>
                </c:pt>
                <c:pt idx="8">
                  <c:v>401</c:v>
                </c:pt>
                <c:pt idx="9">
                  <c:v>409</c:v>
                </c:pt>
                <c:pt idx="10">
                  <c:v>353</c:v>
                </c:pt>
                <c:pt idx="11">
                  <c:v>182</c:v>
                </c:pt>
                <c:pt idx="12">
                  <c:v>0</c:v>
                </c:pt>
                <c:pt idx="13">
                  <c:v>0</c:v>
                </c:pt>
                <c:pt idx="14">
                  <c:v>0</c:v>
                </c:pt>
                <c:pt idx="15">
                  <c:v>19229</c:v>
                </c:pt>
                <c:pt idx="16">
                  <c:v>265270</c:v>
                </c:pt>
                <c:pt idx="17">
                  <c:v>97878</c:v>
                </c:pt>
                <c:pt idx="18">
                  <c:v>10885</c:v>
                </c:pt>
                <c:pt idx="19">
                  <c:v>30697</c:v>
                </c:pt>
                <c:pt idx="20">
                  <c:v>30891</c:v>
                </c:pt>
              </c:numCache>
            </c:numRef>
          </c:val>
          <c:extLst>
            <c:ext xmlns:c16="http://schemas.microsoft.com/office/drawing/2014/chart" uri="{C3380CC4-5D6E-409C-BE32-E72D297353CC}">
              <c16:uniqueId val="{00000002-8BE8-4FE0-9D03-D9302B8A9033}"/>
            </c:ext>
          </c:extLst>
        </c:ser>
        <c:ser>
          <c:idx val="3"/>
          <c:order val="3"/>
          <c:tx>
            <c:strRef>
              <c:f>'Administrative Penalties'!$J$6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Penalties'!$J$7:$J$27</c:f>
              <c:numCache>
                <c:formatCode>#,##0</c:formatCode>
                <c:ptCount val="21"/>
                <c:pt idx="0">
                  <c:v>0</c:v>
                </c:pt>
                <c:pt idx="1">
                  <c:v>0</c:v>
                </c:pt>
                <c:pt idx="2">
                  <c:v>0</c:v>
                </c:pt>
                <c:pt idx="3">
                  <c:v>440592</c:v>
                </c:pt>
                <c:pt idx="4">
                  <c:v>429215</c:v>
                </c:pt>
                <c:pt idx="5">
                  <c:v>335019</c:v>
                </c:pt>
                <c:pt idx="6">
                  <c:v>591</c:v>
                </c:pt>
                <c:pt idx="7">
                  <c:v>537</c:v>
                </c:pt>
                <c:pt idx="8">
                  <c:v>394</c:v>
                </c:pt>
                <c:pt idx="9">
                  <c:v>915</c:v>
                </c:pt>
                <c:pt idx="10">
                  <c:v>895</c:v>
                </c:pt>
                <c:pt idx="11">
                  <c:v>687</c:v>
                </c:pt>
                <c:pt idx="12">
                  <c:v>0</c:v>
                </c:pt>
                <c:pt idx="13">
                  <c:v>0</c:v>
                </c:pt>
                <c:pt idx="14">
                  <c:v>0</c:v>
                </c:pt>
                <c:pt idx="15">
                  <c:v>246927</c:v>
                </c:pt>
                <c:pt idx="16">
                  <c:v>217863</c:v>
                </c:pt>
                <c:pt idx="17">
                  <c:v>173204</c:v>
                </c:pt>
                <c:pt idx="18">
                  <c:v>30290</c:v>
                </c:pt>
                <c:pt idx="19">
                  <c:v>44754</c:v>
                </c:pt>
                <c:pt idx="20">
                  <c:v>42589</c:v>
                </c:pt>
              </c:numCache>
            </c:numRef>
          </c:val>
          <c:extLst>
            <c:ext xmlns:c16="http://schemas.microsoft.com/office/drawing/2014/chart" uri="{C3380CC4-5D6E-409C-BE32-E72D297353CC}">
              <c16:uniqueId val="{00000003-8BE8-4FE0-9D03-D9302B8A9033}"/>
            </c:ext>
          </c:extLst>
        </c:ser>
        <c:dLbls>
          <c:dLblPos val="outEnd"/>
          <c:showLegendKey val="0"/>
          <c:showVal val="1"/>
          <c:showCatName val="0"/>
          <c:showSerName val="0"/>
          <c:showPercent val="0"/>
          <c:showBubbleSize val="0"/>
        </c:dLbls>
        <c:gapWidth val="150"/>
        <c:axId val="1596720816"/>
        <c:axId val="1618522880"/>
      </c:barChart>
      <c:catAx>
        <c:axId val="159672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22880"/>
        <c:crosses val="autoZero"/>
        <c:auto val="1"/>
        <c:lblAlgn val="ctr"/>
        <c:lblOffset val="100"/>
        <c:noMultiLvlLbl val="0"/>
      </c:catAx>
      <c:valAx>
        <c:axId val="161852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2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'Administrative Penalties'!$D$6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Penalties'!$D$7:$D$27</c:f>
              <c:numCache>
                <c:formatCode>#,##0</c:formatCode>
                <c:ptCount val="21"/>
                <c:pt idx="0">
                  <c:v>0</c:v>
                </c:pt>
                <c:pt idx="1">
                  <c:v>0</c:v>
                </c:pt>
                <c:pt idx="2">
                  <c:v>0</c:v>
                </c:pt>
                <c:pt idx="3">
                  <c:v>624475</c:v>
                </c:pt>
                <c:pt idx="4">
                  <c:v>607839</c:v>
                </c:pt>
                <c:pt idx="5">
                  <c:v>0</c:v>
                </c:pt>
                <c:pt idx="6">
                  <c:v>1762</c:v>
                </c:pt>
                <c:pt idx="7">
                  <c:v>1609</c:v>
                </c:pt>
                <c:pt idx="8">
                  <c:v>1189</c:v>
                </c:pt>
                <c:pt idx="9">
                  <c:v>1163</c:v>
                </c:pt>
                <c:pt idx="10">
                  <c:v>1087</c:v>
                </c:pt>
                <c:pt idx="11">
                  <c:v>817</c:v>
                </c:pt>
                <c:pt idx="12">
                  <c:v>0</c:v>
                </c:pt>
                <c:pt idx="13">
                  <c:v>0</c:v>
                </c:pt>
                <c:pt idx="14">
                  <c:v>0</c:v>
                </c:pt>
                <c:pt idx="15">
                  <c:v>582302</c:v>
                </c:pt>
                <c:pt idx="16">
                  <c:v>873703</c:v>
                </c:pt>
                <c:pt idx="17">
                  <c:v>534120</c:v>
                </c:pt>
                <c:pt idx="18">
                  <c:v>67476</c:v>
                </c:pt>
                <c:pt idx="19">
                  <c:v>110663</c:v>
                </c:pt>
                <c:pt idx="20">
                  <c:v>108958</c:v>
                </c:pt>
              </c:numCache>
            </c:numRef>
          </c:val>
          <c:extLst>
            <c:ext xmlns:c16="http://schemas.microsoft.com/office/drawing/2014/chart" uri="{C3380CC4-5D6E-409C-BE32-E72D297353CC}">
              <c16:uniqueId val="{00000000-8376-4E41-AE7B-F09A564071BF}"/>
            </c:ext>
          </c:extLst>
        </c:ser>
        <c:ser>
          <c:idx val="1"/>
          <c:order val="1"/>
          <c:tx>
            <c:strRef>
              <c:f>'Administrative Penalties'!$F$6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Penalties'!$F$7:$F$27</c:f>
              <c:numCache>
                <c:formatCode>#,##0</c:formatCode>
                <c:ptCount val="21"/>
                <c:pt idx="0">
                  <c:v>0</c:v>
                </c:pt>
                <c:pt idx="1">
                  <c:v>0</c:v>
                </c:pt>
                <c:pt idx="2">
                  <c:v>0</c:v>
                </c:pt>
                <c:pt idx="3">
                  <c:v>16004</c:v>
                </c:pt>
                <c:pt idx="4">
                  <c:v>13817</c:v>
                </c:pt>
                <c:pt idx="5">
                  <c:v>0</c:v>
                </c:pt>
                <c:pt idx="6">
                  <c:v>582</c:v>
                </c:pt>
                <c:pt idx="7">
                  <c:v>536</c:v>
                </c:pt>
                <c:pt idx="8">
                  <c:v>394</c:v>
                </c:pt>
                <c:pt idx="9">
                  <c:v>304</c:v>
                </c:pt>
                <c:pt idx="10">
                  <c:v>271</c:v>
                </c:pt>
                <c:pt idx="11">
                  <c:v>196</c:v>
                </c:pt>
                <c:pt idx="12">
                  <c:v>0</c:v>
                </c:pt>
                <c:pt idx="13">
                  <c:v>0</c:v>
                </c:pt>
                <c:pt idx="14">
                  <c:v>0</c:v>
                </c:pt>
                <c:pt idx="15">
                  <c:v>245913</c:v>
                </c:pt>
                <c:pt idx="16">
                  <c:v>290703</c:v>
                </c:pt>
                <c:pt idx="17" formatCode="General">
                  <c:v>185485</c:v>
                </c:pt>
                <c:pt idx="18">
                  <c:v>9716</c:v>
                </c:pt>
                <c:pt idx="19">
                  <c:v>12429</c:v>
                </c:pt>
                <c:pt idx="20">
                  <c:v>12345</c:v>
                </c:pt>
              </c:numCache>
            </c:numRef>
          </c:val>
          <c:extLst>
            <c:ext xmlns:c16="http://schemas.microsoft.com/office/drawing/2014/chart" uri="{C3380CC4-5D6E-409C-BE32-E72D297353CC}">
              <c16:uniqueId val="{00000001-8376-4E41-AE7B-F09A564071BF}"/>
            </c:ext>
          </c:extLst>
        </c:ser>
        <c:ser>
          <c:idx val="2"/>
          <c:order val="2"/>
          <c:tx>
            <c:strRef>
              <c:f>'Administrative Penalties'!$H$6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Penalties'!$H$7:$H$27</c:f>
              <c:numCache>
                <c:formatCode>#,##0</c:formatCode>
                <c:ptCount val="21"/>
                <c:pt idx="0">
                  <c:v>0</c:v>
                </c:pt>
                <c:pt idx="1">
                  <c:v>0</c:v>
                </c:pt>
                <c:pt idx="2">
                  <c:v>0</c:v>
                </c:pt>
                <c:pt idx="3">
                  <c:v>15984</c:v>
                </c:pt>
                <c:pt idx="4">
                  <c:v>15773</c:v>
                </c:pt>
                <c:pt idx="5">
                  <c:v>0</c:v>
                </c:pt>
                <c:pt idx="6">
                  <c:v>589</c:v>
                </c:pt>
                <c:pt idx="7">
                  <c:v>536</c:v>
                </c:pt>
                <c:pt idx="8">
                  <c:v>401</c:v>
                </c:pt>
                <c:pt idx="9">
                  <c:v>409</c:v>
                </c:pt>
                <c:pt idx="10">
                  <c:v>353</c:v>
                </c:pt>
                <c:pt idx="11">
                  <c:v>182</c:v>
                </c:pt>
                <c:pt idx="12">
                  <c:v>0</c:v>
                </c:pt>
                <c:pt idx="13">
                  <c:v>0</c:v>
                </c:pt>
                <c:pt idx="14">
                  <c:v>0</c:v>
                </c:pt>
                <c:pt idx="15">
                  <c:v>19229</c:v>
                </c:pt>
                <c:pt idx="16">
                  <c:v>265270</c:v>
                </c:pt>
                <c:pt idx="17">
                  <c:v>97878</c:v>
                </c:pt>
                <c:pt idx="18">
                  <c:v>10885</c:v>
                </c:pt>
                <c:pt idx="19">
                  <c:v>30697</c:v>
                </c:pt>
                <c:pt idx="20">
                  <c:v>30891</c:v>
                </c:pt>
              </c:numCache>
            </c:numRef>
          </c:val>
          <c:extLst>
            <c:ext xmlns:c16="http://schemas.microsoft.com/office/drawing/2014/chart" uri="{C3380CC4-5D6E-409C-BE32-E72D297353CC}">
              <c16:uniqueId val="{00000002-8376-4E41-AE7B-F09A564071BF}"/>
            </c:ext>
          </c:extLst>
        </c:ser>
        <c:ser>
          <c:idx val="3"/>
          <c:order val="3"/>
          <c:tx>
            <c:strRef>
              <c:f>'Administrative Penalties'!$J$6</c:f>
              <c:strCache>
                <c:ptCount val="1"/>
                <c:pt idx="0">
                  <c:v>VAT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Penalties'!$J$7:$J$27</c:f>
              <c:numCache>
                <c:formatCode>#,##0</c:formatCode>
                <c:ptCount val="21"/>
                <c:pt idx="0">
                  <c:v>0</c:v>
                </c:pt>
                <c:pt idx="1">
                  <c:v>0</c:v>
                </c:pt>
                <c:pt idx="2">
                  <c:v>0</c:v>
                </c:pt>
                <c:pt idx="3">
                  <c:v>440592</c:v>
                </c:pt>
                <c:pt idx="4">
                  <c:v>429215</c:v>
                </c:pt>
                <c:pt idx="5">
                  <c:v>335019</c:v>
                </c:pt>
                <c:pt idx="6">
                  <c:v>591</c:v>
                </c:pt>
                <c:pt idx="7">
                  <c:v>537</c:v>
                </c:pt>
                <c:pt idx="8">
                  <c:v>394</c:v>
                </c:pt>
                <c:pt idx="9">
                  <c:v>915</c:v>
                </c:pt>
                <c:pt idx="10">
                  <c:v>895</c:v>
                </c:pt>
                <c:pt idx="11">
                  <c:v>687</c:v>
                </c:pt>
                <c:pt idx="12">
                  <c:v>0</c:v>
                </c:pt>
                <c:pt idx="13">
                  <c:v>0</c:v>
                </c:pt>
                <c:pt idx="14">
                  <c:v>0</c:v>
                </c:pt>
                <c:pt idx="15">
                  <c:v>246927</c:v>
                </c:pt>
                <c:pt idx="16">
                  <c:v>217863</c:v>
                </c:pt>
                <c:pt idx="17">
                  <c:v>173204</c:v>
                </c:pt>
                <c:pt idx="18">
                  <c:v>30290</c:v>
                </c:pt>
                <c:pt idx="19">
                  <c:v>44754</c:v>
                </c:pt>
                <c:pt idx="20">
                  <c:v>42589</c:v>
                </c:pt>
              </c:numCache>
            </c:numRef>
          </c:val>
          <c:extLst>
            <c:ext xmlns:c16="http://schemas.microsoft.com/office/drawing/2014/chart" uri="{C3380CC4-5D6E-409C-BE32-E72D297353CC}">
              <c16:uniqueId val="{00000003-8376-4E41-AE7B-F09A564071BF}"/>
            </c:ext>
          </c:extLst>
        </c:ser>
        <c:dLbls>
          <c:dLblPos val="outEnd"/>
          <c:showLegendKey val="0"/>
          <c:showVal val="1"/>
          <c:showCatName val="0"/>
          <c:showSerName val="0"/>
          <c:showPercent val="0"/>
          <c:showBubbleSize val="0"/>
        </c:dLbls>
        <c:gapWidth val="150"/>
        <c:axId val="1596720816"/>
        <c:axId val="1618522880"/>
      </c:barChart>
      <c:catAx>
        <c:axId val="159672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22880"/>
        <c:crosses val="autoZero"/>
        <c:auto val="1"/>
        <c:lblAlgn val="ctr"/>
        <c:lblOffset val="100"/>
        <c:noMultiLvlLbl val="0"/>
      </c:catAx>
      <c:valAx>
        <c:axId val="161852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2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'Administrative Penalties'!$D$6</c:f>
              <c:strCache>
                <c:ptCount val="1"/>
                <c:pt idx="0">
                  <c:v>Total</c:v>
                </c:pt>
              </c:strCache>
            </c:strRef>
          </c:tx>
          <c:spPr>
            <a:solidFill>
              <a:schemeClr val="accent1"/>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Penalties'!$D$7:$D$27</c:f>
              <c:numCache>
                <c:formatCode>#,##0</c:formatCode>
                <c:ptCount val="21"/>
                <c:pt idx="0">
                  <c:v>0</c:v>
                </c:pt>
                <c:pt idx="1">
                  <c:v>0</c:v>
                </c:pt>
                <c:pt idx="2">
                  <c:v>0</c:v>
                </c:pt>
                <c:pt idx="3">
                  <c:v>624475</c:v>
                </c:pt>
                <c:pt idx="4">
                  <c:v>607839</c:v>
                </c:pt>
                <c:pt idx="5">
                  <c:v>0</c:v>
                </c:pt>
                <c:pt idx="6">
                  <c:v>1762</c:v>
                </c:pt>
                <c:pt idx="7">
                  <c:v>1609</c:v>
                </c:pt>
                <c:pt idx="8">
                  <c:v>1189</c:v>
                </c:pt>
                <c:pt idx="9">
                  <c:v>1163</c:v>
                </c:pt>
                <c:pt idx="10">
                  <c:v>1087</c:v>
                </c:pt>
                <c:pt idx="11">
                  <c:v>817</c:v>
                </c:pt>
                <c:pt idx="12">
                  <c:v>0</c:v>
                </c:pt>
                <c:pt idx="13">
                  <c:v>0</c:v>
                </c:pt>
                <c:pt idx="14">
                  <c:v>0</c:v>
                </c:pt>
                <c:pt idx="15">
                  <c:v>582302</c:v>
                </c:pt>
                <c:pt idx="16">
                  <c:v>873703</c:v>
                </c:pt>
                <c:pt idx="17">
                  <c:v>534120</c:v>
                </c:pt>
                <c:pt idx="18">
                  <c:v>67476</c:v>
                </c:pt>
                <c:pt idx="19">
                  <c:v>110663</c:v>
                </c:pt>
                <c:pt idx="20">
                  <c:v>108958</c:v>
                </c:pt>
              </c:numCache>
            </c:numRef>
          </c:val>
          <c:extLst>
            <c:ext xmlns:c16="http://schemas.microsoft.com/office/drawing/2014/chart" uri="{C3380CC4-5D6E-409C-BE32-E72D297353CC}">
              <c16:uniqueId val="{00000000-AB24-499F-A80A-0C1FD4314A89}"/>
            </c:ext>
          </c:extLst>
        </c:ser>
        <c:ser>
          <c:idx val="1"/>
          <c:order val="1"/>
          <c:tx>
            <c:strRef>
              <c:f>'Administrative Penalties'!$F$6</c:f>
              <c:strCache>
                <c:ptCount val="1"/>
                <c:pt idx="0">
                  <c:v>PIT</c:v>
                </c:pt>
              </c:strCache>
            </c:strRef>
          </c:tx>
          <c:spPr>
            <a:solidFill>
              <a:schemeClr val="accent2"/>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Penalties'!$F$7:$F$27</c:f>
              <c:numCache>
                <c:formatCode>#,##0</c:formatCode>
                <c:ptCount val="21"/>
                <c:pt idx="0">
                  <c:v>0</c:v>
                </c:pt>
                <c:pt idx="1">
                  <c:v>0</c:v>
                </c:pt>
                <c:pt idx="2">
                  <c:v>0</c:v>
                </c:pt>
                <c:pt idx="3">
                  <c:v>16004</c:v>
                </c:pt>
                <c:pt idx="4">
                  <c:v>13817</c:v>
                </c:pt>
                <c:pt idx="5">
                  <c:v>0</c:v>
                </c:pt>
                <c:pt idx="6">
                  <c:v>582</c:v>
                </c:pt>
                <c:pt idx="7">
                  <c:v>536</c:v>
                </c:pt>
                <c:pt idx="8">
                  <c:v>394</c:v>
                </c:pt>
                <c:pt idx="9">
                  <c:v>304</c:v>
                </c:pt>
                <c:pt idx="10">
                  <c:v>271</c:v>
                </c:pt>
                <c:pt idx="11">
                  <c:v>196</c:v>
                </c:pt>
                <c:pt idx="12">
                  <c:v>0</c:v>
                </c:pt>
                <c:pt idx="13">
                  <c:v>0</c:v>
                </c:pt>
                <c:pt idx="14">
                  <c:v>0</c:v>
                </c:pt>
                <c:pt idx="15">
                  <c:v>245913</c:v>
                </c:pt>
                <c:pt idx="16">
                  <c:v>290703</c:v>
                </c:pt>
                <c:pt idx="17" formatCode="General">
                  <c:v>185485</c:v>
                </c:pt>
                <c:pt idx="18">
                  <c:v>9716</c:v>
                </c:pt>
                <c:pt idx="19">
                  <c:v>12429</c:v>
                </c:pt>
                <c:pt idx="20">
                  <c:v>12345</c:v>
                </c:pt>
              </c:numCache>
            </c:numRef>
          </c:val>
          <c:extLst>
            <c:ext xmlns:c16="http://schemas.microsoft.com/office/drawing/2014/chart" uri="{C3380CC4-5D6E-409C-BE32-E72D297353CC}">
              <c16:uniqueId val="{00000001-AB24-499F-A80A-0C1FD4314A89}"/>
            </c:ext>
          </c:extLst>
        </c:ser>
        <c:ser>
          <c:idx val="2"/>
          <c:order val="2"/>
          <c:tx>
            <c:strRef>
              <c:f>'Administrative Penalties'!$H$6</c:f>
              <c:strCache>
                <c:ptCount val="1"/>
                <c:pt idx="0">
                  <c:v>CIT</c:v>
                </c:pt>
              </c:strCache>
            </c:strRef>
          </c:tx>
          <c:spPr>
            <a:solidFill>
              <a:schemeClr val="accent3"/>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Penalties'!$H$7:$H$27</c:f>
              <c:numCache>
                <c:formatCode>#,##0</c:formatCode>
                <c:ptCount val="21"/>
                <c:pt idx="0">
                  <c:v>0</c:v>
                </c:pt>
                <c:pt idx="1">
                  <c:v>0</c:v>
                </c:pt>
                <c:pt idx="2">
                  <c:v>0</c:v>
                </c:pt>
                <c:pt idx="3">
                  <c:v>15984</c:v>
                </c:pt>
                <c:pt idx="4">
                  <c:v>15773</c:v>
                </c:pt>
                <c:pt idx="5">
                  <c:v>0</c:v>
                </c:pt>
                <c:pt idx="6">
                  <c:v>589</c:v>
                </c:pt>
                <c:pt idx="7">
                  <c:v>536</c:v>
                </c:pt>
                <c:pt idx="8">
                  <c:v>401</c:v>
                </c:pt>
                <c:pt idx="9">
                  <c:v>409</c:v>
                </c:pt>
                <c:pt idx="10">
                  <c:v>353</c:v>
                </c:pt>
                <c:pt idx="11">
                  <c:v>182</c:v>
                </c:pt>
                <c:pt idx="12">
                  <c:v>0</c:v>
                </c:pt>
                <c:pt idx="13">
                  <c:v>0</c:v>
                </c:pt>
                <c:pt idx="14">
                  <c:v>0</c:v>
                </c:pt>
                <c:pt idx="15">
                  <c:v>19229</c:v>
                </c:pt>
                <c:pt idx="16">
                  <c:v>265270</c:v>
                </c:pt>
                <c:pt idx="17">
                  <c:v>97878</c:v>
                </c:pt>
                <c:pt idx="18">
                  <c:v>10885</c:v>
                </c:pt>
                <c:pt idx="19">
                  <c:v>30697</c:v>
                </c:pt>
                <c:pt idx="20">
                  <c:v>30891</c:v>
                </c:pt>
              </c:numCache>
            </c:numRef>
          </c:val>
          <c:extLst>
            <c:ext xmlns:c16="http://schemas.microsoft.com/office/drawing/2014/chart" uri="{C3380CC4-5D6E-409C-BE32-E72D297353CC}">
              <c16:uniqueId val="{00000002-AB24-499F-A80A-0C1FD4314A89}"/>
            </c:ext>
          </c:extLst>
        </c:ser>
        <c:ser>
          <c:idx val="3"/>
          <c:order val="3"/>
          <c:tx>
            <c:strRef>
              <c:f>'Administrative Penalties'!$J$6</c:f>
              <c:strCache>
                <c:ptCount val="1"/>
                <c:pt idx="0">
                  <c:v>VAT</c:v>
                </c:pt>
              </c:strCache>
            </c:strRef>
          </c:tx>
          <c:spPr>
            <a:solidFill>
              <a:schemeClr val="accent4"/>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Penalties'!$J$7:$J$27</c:f>
              <c:numCache>
                <c:formatCode>#,##0</c:formatCode>
                <c:ptCount val="21"/>
                <c:pt idx="0">
                  <c:v>0</c:v>
                </c:pt>
                <c:pt idx="1">
                  <c:v>0</c:v>
                </c:pt>
                <c:pt idx="2">
                  <c:v>0</c:v>
                </c:pt>
                <c:pt idx="3">
                  <c:v>440592</c:v>
                </c:pt>
                <c:pt idx="4">
                  <c:v>429215</c:v>
                </c:pt>
                <c:pt idx="5">
                  <c:v>335019</c:v>
                </c:pt>
                <c:pt idx="6">
                  <c:v>591</c:v>
                </c:pt>
                <c:pt idx="7">
                  <c:v>537</c:v>
                </c:pt>
                <c:pt idx="8">
                  <c:v>394</c:v>
                </c:pt>
                <c:pt idx="9">
                  <c:v>915</c:v>
                </c:pt>
                <c:pt idx="10">
                  <c:v>895</c:v>
                </c:pt>
                <c:pt idx="11">
                  <c:v>687</c:v>
                </c:pt>
                <c:pt idx="12">
                  <c:v>0</c:v>
                </c:pt>
                <c:pt idx="13">
                  <c:v>0</c:v>
                </c:pt>
                <c:pt idx="14">
                  <c:v>0</c:v>
                </c:pt>
                <c:pt idx="15">
                  <c:v>246927</c:v>
                </c:pt>
                <c:pt idx="16">
                  <c:v>217863</c:v>
                </c:pt>
                <c:pt idx="17">
                  <c:v>173204</c:v>
                </c:pt>
                <c:pt idx="18">
                  <c:v>30290</c:v>
                </c:pt>
                <c:pt idx="19">
                  <c:v>44754</c:v>
                </c:pt>
                <c:pt idx="20">
                  <c:v>42589</c:v>
                </c:pt>
              </c:numCache>
            </c:numRef>
          </c:val>
          <c:extLst>
            <c:ext xmlns:c16="http://schemas.microsoft.com/office/drawing/2014/chart" uri="{C3380CC4-5D6E-409C-BE32-E72D297353CC}">
              <c16:uniqueId val="{00000003-AB24-499F-A80A-0C1FD4314A89}"/>
            </c:ext>
          </c:extLst>
        </c:ser>
        <c:dLbls>
          <c:showLegendKey val="0"/>
          <c:showVal val="0"/>
          <c:showCatName val="0"/>
          <c:showSerName val="0"/>
          <c:showPercent val="0"/>
          <c:showBubbleSize val="0"/>
        </c:dLbls>
        <c:gapWidth val="150"/>
        <c:axId val="1596720816"/>
        <c:axId val="1618522880"/>
      </c:barChart>
      <c:catAx>
        <c:axId val="159672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22880"/>
        <c:crosses val="autoZero"/>
        <c:auto val="1"/>
        <c:lblAlgn val="ctr"/>
        <c:lblOffset val="100"/>
        <c:noMultiLvlLbl val="0"/>
      </c:catAx>
      <c:valAx>
        <c:axId val="161852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2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'Administrative Penalties'!$D$6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Penalties'!$D$7:$D$27</c:f>
              <c:numCache>
                <c:formatCode>#,##0</c:formatCode>
                <c:ptCount val="21"/>
                <c:pt idx="0">
                  <c:v>0</c:v>
                </c:pt>
                <c:pt idx="1">
                  <c:v>0</c:v>
                </c:pt>
                <c:pt idx="2">
                  <c:v>0</c:v>
                </c:pt>
                <c:pt idx="3">
                  <c:v>624475</c:v>
                </c:pt>
                <c:pt idx="4">
                  <c:v>607839</c:v>
                </c:pt>
                <c:pt idx="5">
                  <c:v>0</c:v>
                </c:pt>
                <c:pt idx="6">
                  <c:v>1762</c:v>
                </c:pt>
                <c:pt idx="7">
                  <c:v>1609</c:v>
                </c:pt>
                <c:pt idx="8">
                  <c:v>1189</c:v>
                </c:pt>
                <c:pt idx="9">
                  <c:v>1163</c:v>
                </c:pt>
                <c:pt idx="10">
                  <c:v>1087</c:v>
                </c:pt>
                <c:pt idx="11">
                  <c:v>817</c:v>
                </c:pt>
                <c:pt idx="12">
                  <c:v>0</c:v>
                </c:pt>
                <c:pt idx="13">
                  <c:v>0</c:v>
                </c:pt>
                <c:pt idx="14">
                  <c:v>0</c:v>
                </c:pt>
                <c:pt idx="15">
                  <c:v>582302</c:v>
                </c:pt>
                <c:pt idx="16">
                  <c:v>873703</c:v>
                </c:pt>
                <c:pt idx="17">
                  <c:v>534120</c:v>
                </c:pt>
                <c:pt idx="18">
                  <c:v>67476</c:v>
                </c:pt>
                <c:pt idx="19">
                  <c:v>110663</c:v>
                </c:pt>
                <c:pt idx="20">
                  <c:v>108958</c:v>
                </c:pt>
              </c:numCache>
            </c:numRef>
          </c:val>
          <c:extLst>
            <c:ext xmlns:c16="http://schemas.microsoft.com/office/drawing/2014/chart" uri="{C3380CC4-5D6E-409C-BE32-E72D297353CC}">
              <c16:uniqueId val="{00000000-2FD3-4A3A-8D61-B5E02E89A5AA}"/>
            </c:ext>
          </c:extLst>
        </c:ser>
        <c:ser>
          <c:idx val="1"/>
          <c:order val="1"/>
          <c:tx>
            <c:strRef>
              <c:f>'Administrative Penalties'!$F$6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Penalties'!$F$7:$F$27</c:f>
              <c:numCache>
                <c:formatCode>#,##0</c:formatCode>
                <c:ptCount val="21"/>
                <c:pt idx="0">
                  <c:v>0</c:v>
                </c:pt>
                <c:pt idx="1">
                  <c:v>0</c:v>
                </c:pt>
                <c:pt idx="2">
                  <c:v>0</c:v>
                </c:pt>
                <c:pt idx="3">
                  <c:v>16004</c:v>
                </c:pt>
                <c:pt idx="4">
                  <c:v>13817</c:v>
                </c:pt>
                <c:pt idx="5">
                  <c:v>0</c:v>
                </c:pt>
                <c:pt idx="6">
                  <c:v>582</c:v>
                </c:pt>
                <c:pt idx="7">
                  <c:v>536</c:v>
                </c:pt>
                <c:pt idx="8">
                  <c:v>394</c:v>
                </c:pt>
                <c:pt idx="9">
                  <c:v>304</c:v>
                </c:pt>
                <c:pt idx="10">
                  <c:v>271</c:v>
                </c:pt>
                <c:pt idx="11">
                  <c:v>196</c:v>
                </c:pt>
                <c:pt idx="12">
                  <c:v>0</c:v>
                </c:pt>
                <c:pt idx="13">
                  <c:v>0</c:v>
                </c:pt>
                <c:pt idx="14">
                  <c:v>0</c:v>
                </c:pt>
                <c:pt idx="15">
                  <c:v>245913</c:v>
                </c:pt>
                <c:pt idx="16">
                  <c:v>290703</c:v>
                </c:pt>
                <c:pt idx="17" formatCode="General">
                  <c:v>185485</c:v>
                </c:pt>
                <c:pt idx="18">
                  <c:v>9716</c:v>
                </c:pt>
                <c:pt idx="19">
                  <c:v>12429</c:v>
                </c:pt>
                <c:pt idx="20">
                  <c:v>12345</c:v>
                </c:pt>
              </c:numCache>
            </c:numRef>
          </c:val>
          <c:extLst>
            <c:ext xmlns:c16="http://schemas.microsoft.com/office/drawing/2014/chart" uri="{C3380CC4-5D6E-409C-BE32-E72D297353CC}">
              <c16:uniqueId val="{00000001-2FD3-4A3A-8D61-B5E02E89A5AA}"/>
            </c:ext>
          </c:extLst>
        </c:ser>
        <c:ser>
          <c:idx val="2"/>
          <c:order val="2"/>
          <c:tx>
            <c:strRef>
              <c:f>'Administrative Penalties'!$H$6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Penalties'!$H$7:$H$27</c:f>
              <c:numCache>
                <c:formatCode>#,##0</c:formatCode>
                <c:ptCount val="21"/>
                <c:pt idx="0">
                  <c:v>0</c:v>
                </c:pt>
                <c:pt idx="1">
                  <c:v>0</c:v>
                </c:pt>
                <c:pt idx="2">
                  <c:v>0</c:v>
                </c:pt>
                <c:pt idx="3">
                  <c:v>15984</c:v>
                </c:pt>
                <c:pt idx="4">
                  <c:v>15773</c:v>
                </c:pt>
                <c:pt idx="5">
                  <c:v>0</c:v>
                </c:pt>
                <c:pt idx="6">
                  <c:v>589</c:v>
                </c:pt>
                <c:pt idx="7">
                  <c:v>536</c:v>
                </c:pt>
                <c:pt idx="8">
                  <c:v>401</c:v>
                </c:pt>
                <c:pt idx="9">
                  <c:v>409</c:v>
                </c:pt>
                <c:pt idx="10">
                  <c:v>353</c:v>
                </c:pt>
                <c:pt idx="11">
                  <c:v>182</c:v>
                </c:pt>
                <c:pt idx="12">
                  <c:v>0</c:v>
                </c:pt>
                <c:pt idx="13">
                  <c:v>0</c:v>
                </c:pt>
                <c:pt idx="14">
                  <c:v>0</c:v>
                </c:pt>
                <c:pt idx="15">
                  <c:v>19229</c:v>
                </c:pt>
                <c:pt idx="16">
                  <c:v>265270</c:v>
                </c:pt>
                <c:pt idx="17">
                  <c:v>97878</c:v>
                </c:pt>
                <c:pt idx="18">
                  <c:v>10885</c:v>
                </c:pt>
                <c:pt idx="19">
                  <c:v>30697</c:v>
                </c:pt>
                <c:pt idx="20">
                  <c:v>30891</c:v>
                </c:pt>
              </c:numCache>
            </c:numRef>
          </c:val>
          <c:extLst>
            <c:ext xmlns:c16="http://schemas.microsoft.com/office/drawing/2014/chart" uri="{C3380CC4-5D6E-409C-BE32-E72D297353CC}">
              <c16:uniqueId val="{00000002-2FD3-4A3A-8D61-B5E02E89A5AA}"/>
            </c:ext>
          </c:extLst>
        </c:ser>
        <c:ser>
          <c:idx val="3"/>
          <c:order val="3"/>
          <c:tx>
            <c:strRef>
              <c:f>'Administrative Penalties'!$J$6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Penalties'!$J$7:$J$27</c:f>
              <c:numCache>
                <c:formatCode>#,##0</c:formatCode>
                <c:ptCount val="21"/>
                <c:pt idx="0">
                  <c:v>0</c:v>
                </c:pt>
                <c:pt idx="1">
                  <c:v>0</c:v>
                </c:pt>
                <c:pt idx="2">
                  <c:v>0</c:v>
                </c:pt>
                <c:pt idx="3">
                  <c:v>440592</c:v>
                </c:pt>
                <c:pt idx="4">
                  <c:v>429215</c:v>
                </c:pt>
                <c:pt idx="5">
                  <c:v>335019</c:v>
                </c:pt>
                <c:pt idx="6">
                  <c:v>591</c:v>
                </c:pt>
                <c:pt idx="7">
                  <c:v>537</c:v>
                </c:pt>
                <c:pt idx="8">
                  <c:v>394</c:v>
                </c:pt>
                <c:pt idx="9">
                  <c:v>915</c:v>
                </c:pt>
                <c:pt idx="10">
                  <c:v>895</c:v>
                </c:pt>
                <c:pt idx="11">
                  <c:v>687</c:v>
                </c:pt>
                <c:pt idx="12">
                  <c:v>0</c:v>
                </c:pt>
                <c:pt idx="13">
                  <c:v>0</c:v>
                </c:pt>
                <c:pt idx="14">
                  <c:v>0</c:v>
                </c:pt>
                <c:pt idx="15">
                  <c:v>246927</c:v>
                </c:pt>
                <c:pt idx="16">
                  <c:v>217863</c:v>
                </c:pt>
                <c:pt idx="17">
                  <c:v>173204</c:v>
                </c:pt>
                <c:pt idx="18">
                  <c:v>30290</c:v>
                </c:pt>
                <c:pt idx="19">
                  <c:v>44754</c:v>
                </c:pt>
                <c:pt idx="20">
                  <c:v>42589</c:v>
                </c:pt>
              </c:numCache>
            </c:numRef>
          </c:val>
          <c:extLst>
            <c:ext xmlns:c16="http://schemas.microsoft.com/office/drawing/2014/chart" uri="{C3380CC4-5D6E-409C-BE32-E72D297353CC}">
              <c16:uniqueId val="{00000003-2FD3-4A3A-8D61-B5E02E89A5AA}"/>
            </c:ext>
          </c:extLst>
        </c:ser>
        <c:dLbls>
          <c:dLblPos val="outEnd"/>
          <c:showLegendKey val="0"/>
          <c:showVal val="1"/>
          <c:showCatName val="0"/>
          <c:showSerName val="0"/>
          <c:showPercent val="0"/>
          <c:showBubbleSize val="0"/>
        </c:dLbls>
        <c:gapWidth val="150"/>
        <c:axId val="1596720816"/>
        <c:axId val="1618522880"/>
      </c:barChart>
      <c:catAx>
        <c:axId val="159672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22880"/>
        <c:crosses val="autoZero"/>
        <c:auto val="1"/>
        <c:lblAlgn val="ctr"/>
        <c:lblOffset val="100"/>
        <c:noMultiLvlLbl val="0"/>
      </c:catAx>
      <c:valAx>
        <c:axId val="161852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672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Number of administrative</a:t>
            </a:r>
            <a:r>
              <a:rPr lang="de-DE" baseline="0"/>
              <a:t> penalties imposed per 100 active taxpayers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'Administrative Penalties'!$L$37</c:f>
              <c:strCache>
                <c:ptCount val="1"/>
                <c:pt idx="0">
                  <c:v>PIT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Penalties'!$L$38:$L$44</c:f>
              <c:numCache>
                <c:formatCode>0.00</c:formatCode>
                <c:ptCount val="7"/>
                <c:pt idx="0" formatCode="General">
                  <c:v>0</c:v>
                </c:pt>
                <c:pt idx="1">
                  <c:v>0.27954830558348548</c:v>
                </c:pt>
                <c:pt idx="2">
                  <c:v>2.5631793188045822E-2</c:v>
                </c:pt>
                <c:pt idx="3">
                  <c:v>2.8098302512666103E-2</c:v>
                </c:pt>
                <c:pt idx="4">
                  <c:v>0</c:v>
                </c:pt>
                <c:pt idx="5">
                  <c:v>3.1585217946012754</c:v>
                </c:pt>
                <c:pt idx="6">
                  <c:v>1.9289709172259508</c:v>
                </c:pt>
              </c:numCache>
            </c:numRef>
          </c:val>
          <c:extLst>
            <c:ext xmlns:c16="http://schemas.microsoft.com/office/drawing/2014/chart" uri="{C3380CC4-5D6E-409C-BE32-E72D297353CC}">
              <c16:uniqueId val="{00000000-AEC3-41C5-8485-B8DF2FE78C5E}"/>
            </c:ext>
          </c:extLst>
        </c:ser>
        <c:ser>
          <c:idx val="1"/>
          <c:order val="1"/>
          <c:tx>
            <c:strRef>
              <c:f>'Administrative Penalties'!$N$37</c:f>
              <c:strCache>
                <c:ptCount val="1"/>
                <c:pt idx="0">
                  <c:v>CIT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Penalties'!$N$38:$N$44</c:f>
              <c:numCache>
                <c:formatCode>0.00</c:formatCode>
                <c:ptCount val="7"/>
                <c:pt idx="0">
                  <c:v>0</c:v>
                </c:pt>
                <c:pt idx="1">
                  <c:v>4.0968210515995374</c:v>
                </c:pt>
                <c:pt idx="2">
                  <c:v>0.23937367548396304</c:v>
                </c:pt>
                <c:pt idx="3">
                  <c:v>0.34001109358229059</c:v>
                </c:pt>
                <c:pt idx="4">
                  <c:v>0</c:v>
                </c:pt>
                <c:pt idx="5">
                  <c:v>26.269156890709887</c:v>
                </c:pt>
                <c:pt idx="6">
                  <c:v>8.4763742690058486</c:v>
                </c:pt>
              </c:numCache>
            </c:numRef>
          </c:val>
          <c:extLst>
            <c:ext xmlns:c16="http://schemas.microsoft.com/office/drawing/2014/chart" uri="{C3380CC4-5D6E-409C-BE32-E72D297353CC}">
              <c16:uniqueId val="{00000001-AEC3-41C5-8485-B8DF2FE78C5E}"/>
            </c:ext>
          </c:extLst>
        </c:ser>
        <c:ser>
          <c:idx val="2"/>
          <c:order val="2"/>
          <c:tx>
            <c:strRef>
              <c:f>'Administrative Penalties'!$P$37</c:f>
              <c:strCache>
                <c:ptCount val="1"/>
                <c:pt idx="0">
                  <c:v>VAT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Penalties'!$P$38:$P$44</c:f>
              <c:numCache>
                <c:formatCode>0.00</c:formatCode>
                <c:ptCount val="7"/>
                <c:pt idx="0" formatCode="General">
                  <c:v>0</c:v>
                </c:pt>
                <c:pt idx="1">
                  <c:v>66.082424637330618</c:v>
                </c:pt>
                <c:pt idx="2">
                  <c:v>0.62104704778226627</c:v>
                </c:pt>
                <c:pt idx="3">
                  <c:v>0.91006170342266302</c:v>
                </c:pt>
                <c:pt idx="4">
                  <c:v>0</c:v>
                </c:pt>
                <c:pt idx="5">
                  <c:v>14.656915820497499</c:v>
                </c:pt>
                <c:pt idx="6">
                  <c:v>19.411386138613864</c:v>
                </c:pt>
              </c:numCache>
            </c:numRef>
          </c:val>
          <c:extLst>
            <c:ext xmlns:c16="http://schemas.microsoft.com/office/drawing/2014/chart" uri="{C3380CC4-5D6E-409C-BE32-E72D297353CC}">
              <c16:uniqueId val="{00000002-AEC3-41C5-8485-B8DF2FE78C5E}"/>
            </c:ext>
          </c:extLst>
        </c:ser>
        <c:dLbls>
          <c:dLblPos val="outEnd"/>
          <c:showLegendKey val="0"/>
          <c:showVal val="1"/>
          <c:showCatName val="0"/>
          <c:showSerName val="0"/>
          <c:showPercent val="0"/>
          <c:showBubbleSize val="0"/>
        </c:dLbls>
        <c:gapWidth val="219"/>
        <c:overlap val="-27"/>
        <c:axId val="1503164000"/>
        <c:axId val="1638754640"/>
      </c:barChart>
      <c:catAx>
        <c:axId val="150316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8754640"/>
        <c:crosses val="autoZero"/>
        <c:auto val="1"/>
        <c:lblAlgn val="ctr"/>
        <c:lblOffset val="100"/>
        <c:noMultiLvlLbl val="0"/>
      </c:catAx>
      <c:valAx>
        <c:axId val="163875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16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Value of administrative penalties</a:t>
            </a:r>
            <a:r>
              <a:rPr lang="de-DE" baseline="0"/>
              <a:t> imposed</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'Administrative Penalties'!$E$6</c:f>
              <c:strCache>
                <c:ptCount val="1"/>
                <c:pt idx="0">
                  <c:v>Total</c:v>
                </c:pt>
              </c:strCache>
            </c:strRef>
          </c:tx>
          <c:spPr>
            <a:solidFill>
              <a:schemeClr val="accent1"/>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Penalties'!$E$7:$E$27</c:f>
              <c:numCache>
                <c:formatCode>#,##0</c:formatCode>
                <c:ptCount val="21"/>
                <c:pt idx="0">
                  <c:v>0</c:v>
                </c:pt>
                <c:pt idx="1">
                  <c:v>0</c:v>
                </c:pt>
                <c:pt idx="2">
                  <c:v>0</c:v>
                </c:pt>
                <c:pt idx="3">
                  <c:v>71328.067459999991</c:v>
                </c:pt>
                <c:pt idx="4">
                  <c:v>81496.230660000001</c:v>
                </c:pt>
                <c:pt idx="5">
                  <c:v>0</c:v>
                </c:pt>
                <c:pt idx="6">
                  <c:v>11502.886</c:v>
                </c:pt>
                <c:pt idx="7">
                  <c:v>12901.531999999999</c:v>
                </c:pt>
                <c:pt idx="8">
                  <c:v>7865.9870000000001</c:v>
                </c:pt>
                <c:pt idx="9">
                  <c:v>71495.199999999997</c:v>
                </c:pt>
                <c:pt idx="10">
                  <c:v>94795</c:v>
                </c:pt>
                <c:pt idx="11">
                  <c:v>75870.600000000006</c:v>
                </c:pt>
                <c:pt idx="12">
                  <c:v>0</c:v>
                </c:pt>
                <c:pt idx="13">
                  <c:v>0</c:v>
                </c:pt>
                <c:pt idx="14">
                  <c:v>0</c:v>
                </c:pt>
                <c:pt idx="15">
                  <c:v>89219.998879999999</c:v>
                </c:pt>
                <c:pt idx="16">
                  <c:v>162536.16983</c:v>
                </c:pt>
                <c:pt idx="17">
                  <c:v>85875.58713</c:v>
                </c:pt>
                <c:pt idx="18">
                  <c:v>50865.453999999998</c:v>
                </c:pt>
                <c:pt idx="19">
                  <c:v>212661.90100000001</c:v>
                </c:pt>
                <c:pt idx="20">
                  <c:v>186943.89499999999</c:v>
                </c:pt>
              </c:numCache>
            </c:numRef>
          </c:val>
          <c:extLst>
            <c:ext xmlns:c16="http://schemas.microsoft.com/office/drawing/2014/chart" uri="{C3380CC4-5D6E-409C-BE32-E72D297353CC}">
              <c16:uniqueId val="{00000006-89F6-4FEF-842B-0483F40E8E0B}"/>
            </c:ext>
          </c:extLst>
        </c:ser>
        <c:ser>
          <c:idx val="1"/>
          <c:order val="1"/>
          <c:tx>
            <c:strRef>
              <c:f>'Administrative Penalties'!$G$6</c:f>
              <c:strCache>
                <c:ptCount val="1"/>
                <c:pt idx="0">
                  <c:v>PIT</c:v>
                </c:pt>
              </c:strCache>
            </c:strRef>
          </c:tx>
          <c:spPr>
            <a:solidFill>
              <a:schemeClr val="accent2"/>
            </a:solidFill>
            <a:ln>
              <a:noFill/>
            </a:ln>
            <a:effectLst/>
          </c:spPr>
          <c:invertIfNegative val="0"/>
          <c:cat>
            <c:multiLvlStrRef>
              <c:f>'Administrative Penalties'!$B$7:$C$27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'Administrative Penalties'!$G$7:$G$27</c:f>
              <c:numCache>
                <c:formatCode>#,##0</c:formatCode>
                <c:ptCount val="21"/>
                <c:pt idx="0">
                  <c:v>0</c:v>
                </c:pt>
                <c:pt idx="1">
                  <c:v>0</c:v>
                </c:pt>
                <c:pt idx="2">
                  <c:v>0</c:v>
                </c:pt>
                <c:pt idx="3">
                  <c:v>7768.5741600000001</c:v>
                </c:pt>
                <c:pt idx="4">
                  <c:v>6504.3268399999997</c:v>
                </c:pt>
                <c:pt idx="5">
                  <c:v>0</c:v>
                </c:pt>
                <c:pt idx="6">
                  <c:v>3601.6190000000001</c:v>
                </c:pt>
                <c:pt idx="7">
                  <c:v>1648.271</c:v>
                </c:pt>
                <c:pt idx="8">
                  <c:v>3499.4450000000002</c:v>
                </c:pt>
                <c:pt idx="9">
                  <c:v>3207</c:v>
                </c:pt>
                <c:pt idx="10">
                  <c:v>4648.3</c:v>
                </c:pt>
                <c:pt idx="11">
                  <c:v>5967.3</c:v>
                </c:pt>
                <c:pt idx="12">
                  <c:v>0</c:v>
                </c:pt>
                <c:pt idx="13">
                  <c:v>0</c:v>
                </c:pt>
                <c:pt idx="14">
                  <c:v>0</c:v>
                </c:pt>
                <c:pt idx="15">
                  <c:v>17545.94816</c:v>
                </c:pt>
                <c:pt idx="16">
                  <c:v>27263.46084</c:v>
                </c:pt>
                <c:pt idx="17">
                  <c:v>13012.349890000001</c:v>
                </c:pt>
                <c:pt idx="18">
                  <c:v>486.33499999999998</c:v>
                </c:pt>
                <c:pt idx="19">
                  <c:v>805.96500000000003</c:v>
                </c:pt>
                <c:pt idx="20">
                  <c:v>1357.1220000000001</c:v>
                </c:pt>
              </c:numCache>
            </c:numRef>
          </c:val>
          <c:extLst>
            <c:ext xmlns:c16="http://schemas.microsoft.com/office/drawing/2014/chart" uri="{C3380CC4-5D6E-409C-BE32-E72D297353CC}">
              <c16:uniqueId val="{00000007-89F6-4FEF-842B-0483F40E8E0B}"/>
            </c:ext>
          </c:extLst>
        </c:ser>
        <c:ser>
          <c:idx val="2"/>
          <c:order val="2"/>
          <c:tx>
            <c:strRef>
              <c:f>'Administrative Penalties'!$I$6</c:f>
              <c:strCache>
                <c:ptCount val="1"/>
                <c:pt idx="0">
                  <c:v>CIT</c:v>
                </c:pt>
              </c:strCache>
            </c:strRef>
          </c:tx>
          <c:spPr>
            <a:solidFill>
              <a:schemeClr val="accent3"/>
            </a:solidFill>
            <a:ln>
              <a:noFill/>
            </a:ln>
            <a:effectLst/>
          </c:spPr>
          <c:invertIfNegative val="0"/>
          <c:val>
            <c:numRef>
              <c:f>'Administrative Penalties'!$I$7:$I$27</c:f>
              <c:numCache>
                <c:formatCode>#,##0</c:formatCode>
                <c:ptCount val="21"/>
                <c:pt idx="0">
                  <c:v>0</c:v>
                </c:pt>
                <c:pt idx="1">
                  <c:v>0</c:v>
                </c:pt>
                <c:pt idx="2">
                  <c:v>0</c:v>
                </c:pt>
                <c:pt idx="3">
                  <c:v>10373.56005</c:v>
                </c:pt>
                <c:pt idx="4">
                  <c:v>12076.99667</c:v>
                </c:pt>
                <c:pt idx="5">
                  <c:v>0</c:v>
                </c:pt>
                <c:pt idx="6">
                  <c:v>2266.1970000000001</c:v>
                </c:pt>
                <c:pt idx="7">
                  <c:v>1204.751</c:v>
                </c:pt>
                <c:pt idx="8">
                  <c:v>660.59500000000003</c:v>
                </c:pt>
                <c:pt idx="9">
                  <c:v>9840.5</c:v>
                </c:pt>
                <c:pt idx="10">
                  <c:v>13749.3</c:v>
                </c:pt>
                <c:pt idx="11">
                  <c:v>5506.6</c:v>
                </c:pt>
                <c:pt idx="12">
                  <c:v>0</c:v>
                </c:pt>
                <c:pt idx="13">
                  <c:v>0</c:v>
                </c:pt>
                <c:pt idx="14">
                  <c:v>0</c:v>
                </c:pt>
                <c:pt idx="15">
                  <c:v>5193.5970099999995</c:v>
                </c:pt>
                <c:pt idx="16">
                  <c:v>71708.971909999993</c:v>
                </c:pt>
                <c:pt idx="17">
                  <c:v>26677.459770000001</c:v>
                </c:pt>
                <c:pt idx="18">
                  <c:v>1708.4269999999999</c:v>
                </c:pt>
                <c:pt idx="19">
                  <c:v>40534.785000000003</c:v>
                </c:pt>
                <c:pt idx="20">
                  <c:v>43896.061999999998</c:v>
                </c:pt>
              </c:numCache>
            </c:numRef>
          </c:val>
          <c:extLst>
            <c:ext xmlns:c16="http://schemas.microsoft.com/office/drawing/2014/chart" uri="{C3380CC4-5D6E-409C-BE32-E72D297353CC}">
              <c16:uniqueId val="{00000008-89F6-4FEF-842B-0483F40E8E0B}"/>
            </c:ext>
          </c:extLst>
        </c:ser>
        <c:ser>
          <c:idx val="3"/>
          <c:order val="3"/>
          <c:tx>
            <c:strRef>
              <c:f>'Administrative Penalties'!$K$6</c:f>
              <c:strCache>
                <c:ptCount val="1"/>
                <c:pt idx="0">
                  <c:v>VAT</c:v>
                </c:pt>
              </c:strCache>
            </c:strRef>
          </c:tx>
          <c:spPr>
            <a:solidFill>
              <a:schemeClr val="accent4"/>
            </a:solidFill>
            <a:ln>
              <a:noFill/>
            </a:ln>
            <a:effectLst/>
          </c:spPr>
          <c:invertIfNegative val="0"/>
          <c:val>
            <c:numRef>
              <c:f>'Administrative Penalties'!$K$7:$K$27</c:f>
              <c:numCache>
                <c:formatCode>#,##0</c:formatCode>
                <c:ptCount val="21"/>
                <c:pt idx="0">
                  <c:v>0</c:v>
                </c:pt>
                <c:pt idx="1">
                  <c:v>0</c:v>
                </c:pt>
                <c:pt idx="2">
                  <c:v>0</c:v>
                </c:pt>
                <c:pt idx="3">
                  <c:v>41302.828229999999</c:v>
                </c:pt>
                <c:pt idx="4">
                  <c:v>51189.735350000003</c:v>
                </c:pt>
                <c:pt idx="5">
                  <c:v>41958.597399999999</c:v>
                </c:pt>
                <c:pt idx="6">
                  <c:v>5635.07</c:v>
                </c:pt>
                <c:pt idx="7">
                  <c:v>10048.51</c:v>
                </c:pt>
                <c:pt idx="8">
                  <c:v>3705.9470000000001</c:v>
                </c:pt>
                <c:pt idx="9">
                  <c:v>55716.3</c:v>
                </c:pt>
                <c:pt idx="10">
                  <c:v>71286.600000000006</c:v>
                </c:pt>
                <c:pt idx="11">
                  <c:v>54866.5</c:v>
                </c:pt>
                <c:pt idx="12">
                  <c:v>0</c:v>
                </c:pt>
                <c:pt idx="13">
                  <c:v>0</c:v>
                </c:pt>
                <c:pt idx="14">
                  <c:v>0</c:v>
                </c:pt>
                <c:pt idx="15">
                  <c:v>56959.072950000002</c:v>
                </c:pt>
                <c:pt idx="16">
                  <c:v>48986.285090000005</c:v>
                </c:pt>
                <c:pt idx="17">
                  <c:v>39001.574770000007</c:v>
                </c:pt>
                <c:pt idx="18">
                  <c:v>46984.394999999997</c:v>
                </c:pt>
                <c:pt idx="19">
                  <c:v>168585.87700000001</c:v>
                </c:pt>
                <c:pt idx="20">
                  <c:v>138174.23800000001</c:v>
                </c:pt>
              </c:numCache>
            </c:numRef>
          </c:val>
          <c:extLst>
            <c:ext xmlns:c16="http://schemas.microsoft.com/office/drawing/2014/chart" uri="{C3380CC4-5D6E-409C-BE32-E72D297353CC}">
              <c16:uniqueId val="{00000009-89F6-4FEF-842B-0483F40E8E0B}"/>
            </c:ext>
          </c:extLst>
        </c:ser>
        <c:dLbls>
          <c:showLegendKey val="0"/>
          <c:showVal val="0"/>
          <c:showCatName val="0"/>
          <c:showSerName val="0"/>
          <c:showPercent val="0"/>
          <c:showBubbleSize val="0"/>
        </c:dLbls>
        <c:gapWidth val="219"/>
        <c:overlap val="-27"/>
        <c:axId val="1607606320"/>
        <c:axId val="1477920896"/>
      </c:barChart>
      <c:catAx>
        <c:axId val="160760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7920896"/>
        <c:crosses val="autoZero"/>
        <c:auto val="1"/>
        <c:lblAlgn val="ctr"/>
        <c:lblOffset val="100"/>
        <c:noMultiLvlLbl val="0"/>
      </c:catAx>
      <c:valAx>
        <c:axId val="1477920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Value in 1000€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760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Audits'!$B$7:$C$15</c:f>
              <c:multiLvlStrCache>
                <c:ptCount val="9"/>
                <c:lvl>
                  <c:pt idx="0">
                    <c:v>2015</c:v>
                  </c:pt>
                  <c:pt idx="1">
                    <c:v>2016</c:v>
                  </c:pt>
                  <c:pt idx="2">
                    <c:v>2017</c:v>
                  </c:pt>
                  <c:pt idx="3">
                    <c:v>2015</c:v>
                  </c:pt>
                  <c:pt idx="4">
                    <c:v>2016</c:v>
                  </c:pt>
                  <c:pt idx="5">
                    <c:v>2017</c:v>
                  </c:pt>
                  <c:pt idx="6">
                    <c:v>2015</c:v>
                  </c:pt>
                  <c:pt idx="7">
                    <c:v>2016</c:v>
                  </c:pt>
                  <c:pt idx="8">
                    <c:v>2017</c:v>
                  </c:pt>
                </c:lvl>
                <c:lvl>
                  <c:pt idx="0">
                    <c:v>CYP</c:v>
                  </c:pt>
                  <c:pt idx="3">
                    <c:v>FIN</c:v>
                  </c:pt>
                  <c:pt idx="6">
                    <c:v>LTU</c:v>
                  </c:pt>
                </c:lvl>
              </c:multiLvlStrCache>
            </c:multiLvlStrRef>
          </c:cat>
          <c:val>
            <c:numRef>
              <c:f>'Desk Audits'!$D$7:$D$15</c:f>
              <c:numCache>
                <c:formatCode>#,##0</c:formatCode>
                <c:ptCount val="9"/>
                <c:pt idx="0">
                  <c:v>3920</c:v>
                </c:pt>
                <c:pt idx="1">
                  <c:v>3444</c:v>
                </c:pt>
                <c:pt idx="2">
                  <c:v>2970</c:v>
                </c:pt>
                <c:pt idx="3">
                  <c:v>0</c:v>
                </c:pt>
                <c:pt idx="4">
                  <c:v>0</c:v>
                </c:pt>
                <c:pt idx="5">
                  <c:v>0</c:v>
                </c:pt>
                <c:pt idx="6">
                  <c:v>144020</c:v>
                </c:pt>
                <c:pt idx="7">
                  <c:v>131011</c:v>
                </c:pt>
                <c:pt idx="8">
                  <c:v>118880</c:v>
                </c:pt>
              </c:numCache>
            </c:numRef>
          </c:val>
          <c:extLst>
            <c:ext xmlns:c16="http://schemas.microsoft.com/office/drawing/2014/chart" uri="{C3380CC4-5D6E-409C-BE32-E72D297353CC}">
              <c16:uniqueId val="{00000000-BC90-41C1-8489-E5B8BDA6648F}"/>
            </c:ext>
          </c:extLst>
        </c:ser>
        <c:ser>
          <c:idx val="1"/>
          <c:order val="1"/>
          <c:tx>
            <c:strRef>
              <c:f>'Desk Audits'!$E$6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Audits'!$B$7:$C$15</c:f>
              <c:multiLvlStrCache>
                <c:ptCount val="9"/>
                <c:lvl>
                  <c:pt idx="0">
                    <c:v>2015</c:v>
                  </c:pt>
                  <c:pt idx="1">
                    <c:v>2016</c:v>
                  </c:pt>
                  <c:pt idx="2">
                    <c:v>2017</c:v>
                  </c:pt>
                  <c:pt idx="3">
                    <c:v>2015</c:v>
                  </c:pt>
                  <c:pt idx="4">
                    <c:v>2016</c:v>
                  </c:pt>
                  <c:pt idx="5">
                    <c:v>2017</c:v>
                  </c:pt>
                  <c:pt idx="6">
                    <c:v>2015</c:v>
                  </c:pt>
                  <c:pt idx="7">
                    <c:v>2016</c:v>
                  </c:pt>
                  <c:pt idx="8">
                    <c:v>2017</c:v>
                  </c:pt>
                </c:lvl>
                <c:lvl>
                  <c:pt idx="0">
                    <c:v>CYP</c:v>
                  </c:pt>
                  <c:pt idx="3">
                    <c:v>FIN</c:v>
                  </c:pt>
                  <c:pt idx="6">
                    <c:v>LTU</c:v>
                  </c:pt>
                </c:lvl>
              </c:multiLvlStrCache>
            </c:multiLvlStrRef>
          </c:cat>
          <c:val>
            <c:numRef>
              <c:f>'Desk Audits'!$E$7:$E$15</c:f>
              <c:numCache>
                <c:formatCode>#,##0</c:formatCode>
                <c:ptCount val="9"/>
                <c:pt idx="0">
                  <c:v>0</c:v>
                </c:pt>
                <c:pt idx="1">
                  <c:v>0</c:v>
                </c:pt>
                <c:pt idx="2">
                  <c:v>0</c:v>
                </c:pt>
                <c:pt idx="3">
                  <c:v>635954</c:v>
                </c:pt>
                <c:pt idx="4">
                  <c:v>584461</c:v>
                </c:pt>
                <c:pt idx="5">
                  <c:v>0</c:v>
                </c:pt>
                <c:pt idx="6">
                  <c:v>134244</c:v>
                </c:pt>
                <c:pt idx="7">
                  <c:v>119572</c:v>
                </c:pt>
                <c:pt idx="8">
                  <c:v>110874</c:v>
                </c:pt>
              </c:numCache>
            </c:numRef>
          </c:val>
          <c:extLst>
            <c:ext xmlns:c16="http://schemas.microsoft.com/office/drawing/2014/chart" uri="{C3380CC4-5D6E-409C-BE32-E72D297353CC}">
              <c16:uniqueId val="{00000001-BC90-41C1-8489-E5B8BDA6648F}"/>
            </c:ext>
          </c:extLst>
        </c:ser>
        <c:ser>
          <c:idx val="2"/>
          <c:order val="2"/>
          <c:tx>
            <c:strRef>
              <c:f>'Desk Audits'!$F$6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Audits'!$B$7:$C$15</c:f>
              <c:multiLvlStrCache>
                <c:ptCount val="9"/>
                <c:lvl>
                  <c:pt idx="0">
                    <c:v>2015</c:v>
                  </c:pt>
                  <c:pt idx="1">
                    <c:v>2016</c:v>
                  </c:pt>
                  <c:pt idx="2">
                    <c:v>2017</c:v>
                  </c:pt>
                  <c:pt idx="3">
                    <c:v>2015</c:v>
                  </c:pt>
                  <c:pt idx="4">
                    <c:v>2016</c:v>
                  </c:pt>
                  <c:pt idx="5">
                    <c:v>2017</c:v>
                  </c:pt>
                  <c:pt idx="6">
                    <c:v>2015</c:v>
                  </c:pt>
                  <c:pt idx="7">
                    <c:v>2016</c:v>
                  </c:pt>
                  <c:pt idx="8">
                    <c:v>2017</c:v>
                  </c:pt>
                </c:lvl>
                <c:lvl>
                  <c:pt idx="0">
                    <c:v>CYP</c:v>
                  </c:pt>
                  <c:pt idx="3">
                    <c:v>FIN</c:v>
                  </c:pt>
                  <c:pt idx="6">
                    <c:v>LTU</c:v>
                  </c:pt>
                </c:lvl>
              </c:multiLvlStrCache>
            </c:multiLvlStrRef>
          </c:cat>
          <c:val>
            <c:numRef>
              <c:f>'Desk Audits'!$F$7:$F$15</c:f>
              <c:numCache>
                <c:formatCode>#,##0</c:formatCode>
                <c:ptCount val="9"/>
                <c:pt idx="0">
                  <c:v>0</c:v>
                </c:pt>
                <c:pt idx="1">
                  <c:v>0</c:v>
                </c:pt>
                <c:pt idx="2">
                  <c:v>0</c:v>
                </c:pt>
                <c:pt idx="3">
                  <c:v>161493</c:v>
                </c:pt>
                <c:pt idx="4">
                  <c:v>151766</c:v>
                </c:pt>
                <c:pt idx="5">
                  <c:v>0</c:v>
                </c:pt>
                <c:pt idx="6">
                  <c:v>2811</c:v>
                </c:pt>
                <c:pt idx="7">
                  <c:v>2213</c:v>
                </c:pt>
                <c:pt idx="8">
                  <c:v>1150</c:v>
                </c:pt>
              </c:numCache>
            </c:numRef>
          </c:val>
          <c:extLst>
            <c:ext xmlns:c16="http://schemas.microsoft.com/office/drawing/2014/chart" uri="{C3380CC4-5D6E-409C-BE32-E72D297353CC}">
              <c16:uniqueId val="{00000002-BC90-41C1-8489-E5B8BDA6648F}"/>
            </c:ext>
          </c:extLst>
        </c:ser>
        <c:ser>
          <c:idx val="3"/>
          <c:order val="3"/>
          <c:tx>
            <c:strRef>
              <c:f>'Desk Audits'!$G$6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Audits'!$B$7:$C$15</c:f>
              <c:multiLvlStrCache>
                <c:ptCount val="9"/>
                <c:lvl>
                  <c:pt idx="0">
                    <c:v>2015</c:v>
                  </c:pt>
                  <c:pt idx="1">
                    <c:v>2016</c:v>
                  </c:pt>
                  <c:pt idx="2">
                    <c:v>2017</c:v>
                  </c:pt>
                  <c:pt idx="3">
                    <c:v>2015</c:v>
                  </c:pt>
                  <c:pt idx="4">
                    <c:v>2016</c:v>
                  </c:pt>
                  <c:pt idx="5">
                    <c:v>2017</c:v>
                  </c:pt>
                  <c:pt idx="6">
                    <c:v>2015</c:v>
                  </c:pt>
                  <c:pt idx="7">
                    <c:v>2016</c:v>
                  </c:pt>
                  <c:pt idx="8">
                    <c:v>2017</c:v>
                  </c:pt>
                </c:lvl>
                <c:lvl>
                  <c:pt idx="0">
                    <c:v>CYP</c:v>
                  </c:pt>
                  <c:pt idx="3">
                    <c:v>FIN</c:v>
                  </c:pt>
                  <c:pt idx="6">
                    <c:v>LTU</c:v>
                  </c:pt>
                </c:lvl>
              </c:multiLvlStrCache>
            </c:multiLvlStrRef>
          </c:cat>
          <c:val>
            <c:numRef>
              <c:f>'Desk Audits'!$G$7:$G$15</c:f>
              <c:numCache>
                <c:formatCode>#,##0</c:formatCode>
                <c:ptCount val="9"/>
                <c:pt idx="0">
                  <c:v>3920</c:v>
                </c:pt>
                <c:pt idx="1">
                  <c:v>3444</c:v>
                </c:pt>
                <c:pt idx="2">
                  <c:v>2970</c:v>
                </c:pt>
                <c:pt idx="3">
                  <c:v>0</c:v>
                </c:pt>
                <c:pt idx="4">
                  <c:v>0</c:v>
                </c:pt>
                <c:pt idx="5">
                  <c:v>0</c:v>
                </c:pt>
                <c:pt idx="6">
                  <c:v>7852</c:v>
                </c:pt>
                <c:pt idx="7">
                  <c:v>9988</c:v>
                </c:pt>
                <c:pt idx="8">
                  <c:v>7427</c:v>
                </c:pt>
              </c:numCache>
            </c:numRef>
          </c:val>
          <c:extLst>
            <c:ext xmlns:c16="http://schemas.microsoft.com/office/drawing/2014/chart" uri="{C3380CC4-5D6E-409C-BE32-E72D297353CC}">
              <c16:uniqueId val="{00000003-BC90-41C1-8489-E5B8BDA6648F}"/>
            </c:ext>
          </c:extLst>
        </c:ser>
        <c:dLbls>
          <c:dLblPos val="outEnd"/>
          <c:showLegendKey val="0"/>
          <c:showVal val="1"/>
          <c:showCatName val="0"/>
          <c:showSerName val="0"/>
          <c:showPercent val="0"/>
          <c:showBubbleSize val="0"/>
        </c:dLbls>
        <c:gapWidth val="219"/>
        <c:overlap val="-27"/>
        <c:axId val="1154145711"/>
        <c:axId val="970200079"/>
      </c:barChart>
      <c:catAx>
        <c:axId val="115414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0200079"/>
        <c:crosses val="autoZero"/>
        <c:auto val="1"/>
        <c:lblAlgn val="ctr"/>
        <c:lblOffset val="100"/>
        <c:noMultiLvlLbl val="0"/>
      </c:catAx>
      <c:valAx>
        <c:axId val="970200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desk audits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4145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200" b="0" i="0" baseline="0">
                <a:effectLst/>
              </a:rPr>
              <a:t>Value of administrative penalties imposed as percentage of tax revenue collected (for each type of tax)</a:t>
            </a:r>
            <a:endParaRPr lang="de-DE" sz="105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'Administrative Penalties'!$M$37</c:f>
              <c:strCache>
                <c:ptCount val="1"/>
                <c:pt idx="0">
                  <c:v>PIT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Penalties'!$M$38:$M$44</c:f>
              <c:numCache>
                <c:formatCode>0.00%</c:formatCode>
                <c:ptCount val="7"/>
                <c:pt idx="0">
                  <c:v>0</c:v>
                </c:pt>
                <c:pt idx="1">
                  <c:v>2.5648542625071884E-4</c:v>
                </c:pt>
                <c:pt idx="2">
                  <c:v>2.0188878428332112E-3</c:v>
                </c:pt>
                <c:pt idx="3">
                  <c:v>3.2007873104087062E-3</c:v>
                </c:pt>
                <c:pt idx="4">
                  <c:v>0</c:v>
                </c:pt>
                <c:pt idx="5">
                  <c:v>1.4683928999699833E-3</c:v>
                </c:pt>
                <c:pt idx="6">
                  <c:v>3.5745131530306345E-4</c:v>
                </c:pt>
              </c:numCache>
            </c:numRef>
          </c:val>
          <c:extLst>
            <c:ext xmlns:c16="http://schemas.microsoft.com/office/drawing/2014/chart" uri="{C3380CC4-5D6E-409C-BE32-E72D297353CC}">
              <c16:uniqueId val="{00000000-2A6B-4C32-B1CF-B68416FEAC9A}"/>
            </c:ext>
          </c:extLst>
        </c:ser>
        <c:ser>
          <c:idx val="1"/>
          <c:order val="1"/>
          <c:tx>
            <c:strRef>
              <c:f>'Administrative Penalties'!$O$37</c:f>
              <c:strCache>
                <c:ptCount val="1"/>
                <c:pt idx="0">
                  <c:v>CIT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Penalties'!$O$38:$O$44</c:f>
              <c:numCache>
                <c:formatCode>0.00%</c:formatCode>
                <c:ptCount val="7"/>
                <c:pt idx="0">
                  <c:v>0</c:v>
                </c:pt>
                <c:pt idx="1">
                  <c:v>2.4687218737629206E-3</c:v>
                </c:pt>
                <c:pt idx="2">
                  <c:v>3.5437728372188777E-3</c:v>
                </c:pt>
                <c:pt idx="3">
                  <c:v>1.690039729560187E-2</c:v>
                </c:pt>
                <c:pt idx="4">
                  <c:v>0</c:v>
                </c:pt>
                <c:pt idx="5">
                  <c:v>6.0948978922474367E-3</c:v>
                </c:pt>
                <c:pt idx="6">
                  <c:v>1.0404281614172553E-2</c:v>
                </c:pt>
              </c:numCache>
            </c:numRef>
          </c:val>
          <c:extLst>
            <c:ext xmlns:c16="http://schemas.microsoft.com/office/drawing/2014/chart" uri="{C3380CC4-5D6E-409C-BE32-E72D297353CC}">
              <c16:uniqueId val="{00000001-2A6B-4C32-B1CF-B68416FEAC9A}"/>
            </c:ext>
          </c:extLst>
        </c:ser>
        <c:ser>
          <c:idx val="2"/>
          <c:order val="2"/>
          <c:tx>
            <c:strRef>
              <c:f>'Administrative Penalties'!$Q$37</c:f>
              <c:strCache>
                <c:ptCount val="1"/>
                <c:pt idx="0">
                  <c:v>VAT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'Administrative Penalties'!$B$38:$B$44</c:f>
              <c:strCache>
                <c:ptCount val="7"/>
                <c:pt idx="0">
                  <c:v>CYP</c:v>
                </c:pt>
                <c:pt idx="1">
                  <c:v>FIN</c:v>
                </c:pt>
                <c:pt idx="2">
                  <c:v>LTU</c:v>
                </c:pt>
                <c:pt idx="3">
                  <c:v>LVA</c:v>
                </c:pt>
                <c:pt idx="4">
                  <c:v>POL</c:v>
                </c:pt>
                <c:pt idx="5">
                  <c:v>PRT</c:v>
                </c:pt>
                <c:pt idx="6">
                  <c:v>SVK</c:v>
                </c:pt>
              </c:strCache>
            </c:strRef>
          </c:cat>
          <c:val>
            <c:numRef>
              <c:f>'Administrative Penalties'!$Q$38:$Q$44</c:f>
              <c:numCache>
                <c:formatCode>0.00%</c:formatCode>
                <c:ptCount val="7"/>
                <c:pt idx="0">
                  <c:v>0</c:v>
                </c:pt>
                <c:pt idx="1">
                  <c:v>1.465040490994083E-3</c:v>
                </c:pt>
                <c:pt idx="2">
                  <c:v>2.1593656277180662E-3</c:v>
                </c:pt>
                <c:pt idx="3">
                  <c:v>1.4165872185042562E-2</c:v>
                </c:pt>
                <c:pt idx="4">
                  <c:v>0</c:v>
                </c:pt>
                <c:pt idx="5">
                  <c:v>1.9191240422779202E-3</c:v>
                </c:pt>
                <c:pt idx="6">
                  <c:v>1.3777837213271454E-2</c:v>
                </c:pt>
              </c:numCache>
            </c:numRef>
          </c:val>
          <c:extLst>
            <c:ext xmlns:c16="http://schemas.microsoft.com/office/drawing/2014/chart" uri="{C3380CC4-5D6E-409C-BE32-E72D297353CC}">
              <c16:uniqueId val="{00000002-2A6B-4C32-B1CF-B68416FEAC9A}"/>
            </c:ext>
          </c:extLst>
        </c:ser>
        <c:dLbls>
          <c:dLblPos val="outEnd"/>
          <c:showLegendKey val="0"/>
          <c:showVal val="1"/>
          <c:showCatName val="0"/>
          <c:showSerName val="0"/>
          <c:showPercent val="0"/>
          <c:showBubbleSize val="0"/>
        </c:dLbls>
        <c:gapWidth val="219"/>
        <c:overlap val="-27"/>
        <c:axId val="1607602320"/>
        <c:axId val="1605656112"/>
      </c:barChart>
      <c:catAx>
        <c:axId val="160760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656112"/>
        <c:crosses val="autoZero"/>
        <c:auto val="1"/>
        <c:lblAlgn val="ctr"/>
        <c:lblOffset val="100"/>
        <c:noMultiLvlLbl val="0"/>
      </c:catAx>
      <c:valAx>
        <c:axId val="1605656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760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'Administrative Penalties'!$V$6</c:f>
              <c:strCache>
                <c:ptCount val="1"/>
                <c:pt idx="0">
                  <c:v>Total</c:v>
                </c:pt>
              </c:strCache>
            </c:strRef>
          </c:tx>
          <c:spPr>
            <a:solidFill>
              <a:schemeClr val="accent2"/>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C4-4546-8D77-0AFC0BCA2BD0}"/>
                </c:ext>
              </c:extLst>
            </c:dLbl>
            <c:dLbl>
              <c:idx val="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C4-4546-8D77-0AFC0BCA2BD0}"/>
                </c:ext>
              </c:extLst>
            </c:dLbl>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C4-4546-8D77-0AFC0BCA2BD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Penalties'!$B$10:$C$27</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FIN</c:v>
                  </c:pt>
                  <c:pt idx="3">
                    <c:v>LTU</c:v>
                  </c:pt>
                  <c:pt idx="6">
                    <c:v>LVA</c:v>
                  </c:pt>
                  <c:pt idx="9">
                    <c:v>POL</c:v>
                  </c:pt>
                  <c:pt idx="12">
                    <c:v>PRT</c:v>
                  </c:pt>
                  <c:pt idx="15">
                    <c:v>SVK</c:v>
                  </c:pt>
                </c:lvl>
              </c:multiLvlStrCache>
            </c:multiLvlStrRef>
          </c:cat>
          <c:val>
            <c:numRef>
              <c:f>'Administrative Penalties'!$V$10:$V$27</c:f>
              <c:numCache>
                <c:formatCode>0.0%</c:formatCode>
                <c:ptCount val="18"/>
                <c:pt idx="0">
                  <c:v>0</c:v>
                </c:pt>
                <c:pt idx="1">
                  <c:v>0</c:v>
                </c:pt>
                <c:pt idx="2">
                  <c:v>0</c:v>
                </c:pt>
                <c:pt idx="3">
                  <c:v>5.7599999999999998E-2</c:v>
                </c:pt>
                <c:pt idx="4">
                  <c:v>2.4500000000000001E-2</c:v>
                </c:pt>
                <c:pt idx="5">
                  <c:v>4.8899999999999999E-2</c:v>
                </c:pt>
                <c:pt idx="6">
                  <c:v>0</c:v>
                </c:pt>
                <c:pt idx="7">
                  <c:v>0</c:v>
                </c:pt>
                <c:pt idx="8">
                  <c:v>0</c:v>
                </c:pt>
                <c:pt idx="9">
                  <c:v>0</c:v>
                </c:pt>
                <c:pt idx="10">
                  <c:v>0</c:v>
                </c:pt>
                <c:pt idx="11">
                  <c:v>0</c:v>
                </c:pt>
                <c:pt idx="12">
                  <c:v>0.27</c:v>
                </c:pt>
                <c:pt idx="13">
                  <c:v>0.22</c:v>
                </c:pt>
                <c:pt idx="14">
                  <c:v>0.25</c:v>
                </c:pt>
                <c:pt idx="15">
                  <c:v>0</c:v>
                </c:pt>
                <c:pt idx="16">
                  <c:v>0</c:v>
                </c:pt>
                <c:pt idx="17">
                  <c:v>0</c:v>
                </c:pt>
              </c:numCache>
            </c:numRef>
          </c:val>
          <c:extLst>
            <c:ext xmlns:c16="http://schemas.microsoft.com/office/drawing/2014/chart" uri="{C3380CC4-5D6E-409C-BE32-E72D297353CC}">
              <c16:uniqueId val="{00000001-00CC-4365-BBBB-4CEC7833CCD1}"/>
            </c:ext>
          </c:extLst>
        </c:ser>
        <c:ser>
          <c:idx val="2"/>
          <c:order val="1"/>
          <c:tx>
            <c:strRef>
              <c:f>'Administrative Penalties'!$W$6</c:f>
              <c:strCache>
                <c:ptCount val="1"/>
                <c:pt idx="0">
                  <c:v>PIT</c:v>
                </c:pt>
              </c:strCache>
            </c:strRef>
          </c:tx>
          <c:spPr>
            <a:solidFill>
              <a:schemeClr val="accent3"/>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C4-4546-8D77-0AFC0BCA2BD0}"/>
                </c:ext>
              </c:extLst>
            </c:dLbl>
            <c:dLbl>
              <c:idx val="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C4-4546-8D77-0AFC0BCA2BD0}"/>
                </c:ext>
              </c:extLst>
            </c:dLbl>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C4-4546-8D77-0AFC0BCA2BD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Penalties'!$B$10:$C$27</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FIN</c:v>
                  </c:pt>
                  <c:pt idx="3">
                    <c:v>LTU</c:v>
                  </c:pt>
                  <c:pt idx="6">
                    <c:v>LVA</c:v>
                  </c:pt>
                  <c:pt idx="9">
                    <c:v>POL</c:v>
                  </c:pt>
                  <c:pt idx="12">
                    <c:v>PRT</c:v>
                  </c:pt>
                  <c:pt idx="15">
                    <c:v>SVK</c:v>
                  </c:pt>
                </c:lvl>
              </c:multiLvlStrCache>
            </c:multiLvlStrRef>
          </c:cat>
          <c:val>
            <c:numRef>
              <c:f>'Administrative Penalties'!$W$10:$W$27</c:f>
              <c:numCache>
                <c:formatCode>0.0%</c:formatCode>
                <c:ptCount val="18"/>
                <c:pt idx="0">
                  <c:v>0</c:v>
                </c:pt>
                <c:pt idx="1">
                  <c:v>0</c:v>
                </c:pt>
                <c:pt idx="2">
                  <c:v>0</c:v>
                </c:pt>
                <c:pt idx="3">
                  <c:v>1.77E-2</c:v>
                </c:pt>
                <c:pt idx="4">
                  <c:v>0.1285</c:v>
                </c:pt>
                <c:pt idx="5">
                  <c:v>3.1E-2</c:v>
                </c:pt>
                <c:pt idx="6">
                  <c:v>0</c:v>
                </c:pt>
                <c:pt idx="7">
                  <c:v>0</c:v>
                </c:pt>
                <c:pt idx="8">
                  <c:v>0</c:v>
                </c:pt>
                <c:pt idx="9">
                  <c:v>0</c:v>
                </c:pt>
                <c:pt idx="10">
                  <c:v>0</c:v>
                </c:pt>
                <c:pt idx="11">
                  <c:v>0</c:v>
                </c:pt>
                <c:pt idx="12">
                  <c:v>0.34</c:v>
                </c:pt>
                <c:pt idx="13">
                  <c:v>0.27</c:v>
                </c:pt>
                <c:pt idx="14">
                  <c:v>0.31</c:v>
                </c:pt>
                <c:pt idx="15">
                  <c:v>0</c:v>
                </c:pt>
                <c:pt idx="16">
                  <c:v>0</c:v>
                </c:pt>
                <c:pt idx="17">
                  <c:v>0</c:v>
                </c:pt>
              </c:numCache>
            </c:numRef>
          </c:val>
          <c:extLst>
            <c:ext xmlns:c16="http://schemas.microsoft.com/office/drawing/2014/chart" uri="{C3380CC4-5D6E-409C-BE32-E72D297353CC}">
              <c16:uniqueId val="{00000002-00CC-4365-BBBB-4CEC7833CCD1}"/>
            </c:ext>
          </c:extLst>
        </c:ser>
        <c:ser>
          <c:idx val="3"/>
          <c:order val="2"/>
          <c:tx>
            <c:strRef>
              <c:f>'Administrative Penalties'!$X$6</c:f>
              <c:strCache>
                <c:ptCount val="1"/>
                <c:pt idx="0">
                  <c:v>CIT</c:v>
                </c:pt>
              </c:strCache>
            </c:strRef>
          </c:tx>
          <c:spPr>
            <a:solidFill>
              <a:schemeClr val="accent4"/>
            </a:solidFill>
            <a:ln>
              <a:noFill/>
            </a:ln>
            <a:effectLst/>
          </c:spPr>
          <c:invertIfNegative val="0"/>
          <c:dLbls>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C4-4546-8D77-0AFC0BCA2BD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Penalties'!$B$10:$C$27</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FIN</c:v>
                  </c:pt>
                  <c:pt idx="3">
                    <c:v>LTU</c:v>
                  </c:pt>
                  <c:pt idx="6">
                    <c:v>LVA</c:v>
                  </c:pt>
                  <c:pt idx="9">
                    <c:v>POL</c:v>
                  </c:pt>
                  <c:pt idx="12">
                    <c:v>PRT</c:v>
                  </c:pt>
                  <c:pt idx="15">
                    <c:v>SVK</c:v>
                  </c:pt>
                </c:lvl>
              </c:multiLvlStrCache>
            </c:multiLvlStrRef>
          </c:cat>
          <c:val>
            <c:numRef>
              <c:f>'Administrative Penalties'!$X$10:$X$27</c:f>
              <c:numCache>
                <c:formatCode>0.0%</c:formatCode>
                <c:ptCount val="18"/>
                <c:pt idx="0">
                  <c:v>0.40699999999999997</c:v>
                </c:pt>
                <c:pt idx="1">
                  <c:v>0.29199999999999998</c:v>
                </c:pt>
                <c:pt idx="2">
                  <c:v>0</c:v>
                </c:pt>
                <c:pt idx="3">
                  <c:v>5.3699999999999998E-2</c:v>
                </c:pt>
                <c:pt idx="4">
                  <c:v>3.1E-2</c:v>
                </c:pt>
                <c:pt idx="5">
                  <c:v>4.5000000000000005E-3</c:v>
                </c:pt>
                <c:pt idx="6">
                  <c:v>0</c:v>
                </c:pt>
                <c:pt idx="7">
                  <c:v>0</c:v>
                </c:pt>
                <c:pt idx="8">
                  <c:v>0</c:v>
                </c:pt>
                <c:pt idx="9">
                  <c:v>0</c:v>
                </c:pt>
                <c:pt idx="10">
                  <c:v>0</c:v>
                </c:pt>
                <c:pt idx="11">
                  <c:v>0</c:v>
                </c:pt>
                <c:pt idx="12">
                  <c:v>0.37</c:v>
                </c:pt>
                <c:pt idx="13">
                  <c:v>0.19</c:v>
                </c:pt>
                <c:pt idx="14">
                  <c:v>0.22</c:v>
                </c:pt>
                <c:pt idx="15">
                  <c:v>0</c:v>
                </c:pt>
                <c:pt idx="16">
                  <c:v>0</c:v>
                </c:pt>
                <c:pt idx="17">
                  <c:v>0</c:v>
                </c:pt>
              </c:numCache>
            </c:numRef>
          </c:val>
          <c:extLst>
            <c:ext xmlns:c16="http://schemas.microsoft.com/office/drawing/2014/chart" uri="{C3380CC4-5D6E-409C-BE32-E72D297353CC}">
              <c16:uniqueId val="{00000003-00CC-4365-BBBB-4CEC7833CCD1}"/>
            </c:ext>
          </c:extLst>
        </c:ser>
        <c:ser>
          <c:idx val="4"/>
          <c:order val="3"/>
          <c:tx>
            <c:strRef>
              <c:f>'Administrative Penalties'!$Y$6</c:f>
              <c:strCache>
                <c:ptCount val="1"/>
                <c:pt idx="0">
                  <c:v>VAT</c:v>
                </c:pt>
              </c:strCache>
            </c:strRef>
          </c:tx>
          <c:spPr>
            <a:solidFill>
              <a:schemeClr val="accent5"/>
            </a:solidFill>
            <a:ln>
              <a:noFill/>
            </a:ln>
            <a:effectLst/>
          </c:spPr>
          <c:invertIfNegative val="0"/>
          <c:dLbls>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C4-4546-8D77-0AFC0BCA2BD0}"/>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Penalties'!$B$10:$C$27</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FIN</c:v>
                  </c:pt>
                  <c:pt idx="3">
                    <c:v>LTU</c:v>
                  </c:pt>
                  <c:pt idx="6">
                    <c:v>LVA</c:v>
                  </c:pt>
                  <c:pt idx="9">
                    <c:v>POL</c:v>
                  </c:pt>
                  <c:pt idx="12">
                    <c:v>PRT</c:v>
                  </c:pt>
                  <c:pt idx="15">
                    <c:v>SVK</c:v>
                  </c:pt>
                </c:lvl>
              </c:multiLvlStrCache>
            </c:multiLvlStrRef>
          </c:cat>
          <c:val>
            <c:numRef>
              <c:f>'Administrative Penalties'!$Y$10:$Y$27</c:f>
              <c:numCache>
                <c:formatCode>0.0%</c:formatCode>
                <c:ptCount val="18"/>
                <c:pt idx="0">
                  <c:v>0.23599999999999999</c:v>
                </c:pt>
                <c:pt idx="1">
                  <c:v>0.19700000000000001</c:v>
                </c:pt>
                <c:pt idx="2">
                  <c:v>0</c:v>
                </c:pt>
                <c:pt idx="3">
                  <c:v>8.4600000000000009E-2</c:v>
                </c:pt>
                <c:pt idx="4">
                  <c:v>6.7000000000000002E-3</c:v>
                </c:pt>
                <c:pt idx="5">
                  <c:v>7.3700000000000002E-2</c:v>
                </c:pt>
                <c:pt idx="6">
                  <c:v>0</c:v>
                </c:pt>
                <c:pt idx="7">
                  <c:v>0</c:v>
                </c:pt>
                <c:pt idx="8">
                  <c:v>0</c:v>
                </c:pt>
                <c:pt idx="9">
                  <c:v>0</c:v>
                </c:pt>
                <c:pt idx="10">
                  <c:v>0</c:v>
                </c:pt>
                <c:pt idx="11">
                  <c:v>0</c:v>
                </c:pt>
                <c:pt idx="12">
                  <c:v>0.12</c:v>
                </c:pt>
                <c:pt idx="13">
                  <c:v>0.13</c:v>
                </c:pt>
                <c:pt idx="14">
                  <c:v>0.14000000000000001</c:v>
                </c:pt>
                <c:pt idx="15">
                  <c:v>0</c:v>
                </c:pt>
                <c:pt idx="16">
                  <c:v>0</c:v>
                </c:pt>
                <c:pt idx="17">
                  <c:v>0</c:v>
                </c:pt>
              </c:numCache>
            </c:numRef>
          </c:val>
          <c:extLst>
            <c:ext xmlns:c16="http://schemas.microsoft.com/office/drawing/2014/chart" uri="{C3380CC4-5D6E-409C-BE32-E72D297353CC}">
              <c16:uniqueId val="{00000004-00CC-4365-BBBB-4CEC7833CCD1}"/>
            </c:ext>
          </c:extLst>
        </c:ser>
        <c:dLbls>
          <c:dLblPos val="outEnd"/>
          <c:showLegendKey val="0"/>
          <c:showVal val="1"/>
          <c:showCatName val="0"/>
          <c:showSerName val="0"/>
          <c:showPercent val="0"/>
          <c:showBubbleSize val="0"/>
        </c:dLbls>
        <c:gapWidth val="219"/>
        <c:overlap val="-27"/>
        <c:axId val="1392994128"/>
        <c:axId val="1605621168"/>
      </c:barChart>
      <c:catAx>
        <c:axId val="13929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621168"/>
        <c:crosses val="autoZero"/>
        <c:auto val="1"/>
        <c:lblAlgn val="ctr"/>
        <c:lblOffset val="100"/>
        <c:noMultiLvlLbl val="0"/>
      </c:catAx>
      <c:valAx>
        <c:axId val="1605621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299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'Administrative Penalties'!$R$37</c:f>
              <c:strCache>
                <c:ptCount val="1"/>
                <c:pt idx="0">
                  <c:v>Total</c:v>
                </c:pt>
              </c:strCache>
            </c:strRef>
          </c:tx>
          <c:spPr>
            <a:solidFill>
              <a:schemeClr val="accent1"/>
            </a:solidFill>
            <a:ln>
              <a:noFill/>
            </a:ln>
            <a:effectLst/>
          </c:spPr>
          <c:invertIfNegative val="0"/>
          <c:dLbls>
            <c:dLbl>
              <c:idx val="3"/>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95-4257-BF4F-EECBAFD084C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Penalties'!$B$38:$C$44</c:f>
              <c:multiLvlStrCache>
                <c:ptCount val="7"/>
                <c:lvl>
                  <c:pt idx="0">
                    <c:v>Average</c:v>
                  </c:pt>
                  <c:pt idx="1">
                    <c:v>Average</c:v>
                  </c:pt>
                  <c:pt idx="2">
                    <c:v>Average</c:v>
                  </c:pt>
                  <c:pt idx="3">
                    <c:v>Average</c:v>
                  </c:pt>
                  <c:pt idx="4">
                    <c:v>Average</c:v>
                  </c:pt>
                  <c:pt idx="5">
                    <c:v>Average</c:v>
                  </c:pt>
                  <c:pt idx="6">
                    <c:v>Average</c:v>
                  </c:pt>
                </c:lvl>
                <c:lvl>
                  <c:pt idx="0">
                    <c:v>CYP</c:v>
                  </c:pt>
                  <c:pt idx="1">
                    <c:v>FIN</c:v>
                  </c:pt>
                  <c:pt idx="2">
                    <c:v>LTU</c:v>
                  </c:pt>
                  <c:pt idx="3">
                    <c:v>LVA</c:v>
                  </c:pt>
                  <c:pt idx="4">
                    <c:v>POL</c:v>
                  </c:pt>
                  <c:pt idx="5">
                    <c:v>PRT</c:v>
                  </c:pt>
                  <c:pt idx="6">
                    <c:v>SVK</c:v>
                  </c:pt>
                </c:lvl>
              </c:multiLvlStrCache>
            </c:multiLvlStrRef>
          </c:cat>
          <c:val>
            <c:numRef>
              <c:f>'Administrative Penalties'!$R$38:$R$44</c:f>
              <c:numCache>
                <c:formatCode>#,##0</c:formatCode>
                <c:ptCount val="7"/>
                <c:pt idx="0">
                  <c:v>0</c:v>
                </c:pt>
                <c:pt idx="1">
                  <c:v>124.01408903899494</c:v>
                </c:pt>
                <c:pt idx="2">
                  <c:v>7076.8432017543855</c:v>
                </c:pt>
                <c:pt idx="3">
                  <c:v>78956.895989566357</c:v>
                </c:pt>
                <c:pt idx="4">
                  <c:v>0</c:v>
                </c:pt>
                <c:pt idx="5">
                  <c:v>169.65354228503233</c:v>
                </c:pt>
                <c:pt idx="6">
                  <c:v>1569.0559288324157</c:v>
                </c:pt>
              </c:numCache>
            </c:numRef>
          </c:val>
          <c:extLst>
            <c:ext xmlns:c16="http://schemas.microsoft.com/office/drawing/2014/chart" uri="{C3380CC4-5D6E-409C-BE32-E72D297353CC}">
              <c16:uniqueId val="{00000000-91BC-4318-AA80-99733BF0AC05}"/>
            </c:ext>
          </c:extLst>
        </c:ser>
        <c:ser>
          <c:idx val="1"/>
          <c:order val="1"/>
          <c:tx>
            <c:strRef>
              <c:f>'Administrative Penalties'!$S$37</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Penalties'!$B$38:$C$44</c:f>
              <c:multiLvlStrCache>
                <c:ptCount val="7"/>
                <c:lvl>
                  <c:pt idx="0">
                    <c:v>Average</c:v>
                  </c:pt>
                  <c:pt idx="1">
                    <c:v>Average</c:v>
                  </c:pt>
                  <c:pt idx="2">
                    <c:v>Average</c:v>
                  </c:pt>
                  <c:pt idx="3">
                    <c:v>Average</c:v>
                  </c:pt>
                  <c:pt idx="4">
                    <c:v>Average</c:v>
                  </c:pt>
                  <c:pt idx="5">
                    <c:v>Average</c:v>
                  </c:pt>
                  <c:pt idx="6">
                    <c:v>Average</c:v>
                  </c:pt>
                </c:lvl>
                <c:lvl>
                  <c:pt idx="0">
                    <c:v>CYP</c:v>
                  </c:pt>
                  <c:pt idx="1">
                    <c:v>FIN</c:v>
                  </c:pt>
                  <c:pt idx="2">
                    <c:v>LTU</c:v>
                  </c:pt>
                  <c:pt idx="3">
                    <c:v>LVA</c:v>
                  </c:pt>
                  <c:pt idx="4">
                    <c:v>POL</c:v>
                  </c:pt>
                  <c:pt idx="5">
                    <c:v>PRT</c:v>
                  </c:pt>
                  <c:pt idx="6">
                    <c:v>SVK</c:v>
                  </c:pt>
                </c:lvl>
              </c:multiLvlStrCache>
            </c:multiLvlStrRef>
          </c:cat>
          <c:val>
            <c:numRef>
              <c:f>'Administrative Penalties'!$S$38:$S$44</c:f>
              <c:numCache>
                <c:formatCode>#,##0</c:formatCode>
                <c:ptCount val="7"/>
                <c:pt idx="0">
                  <c:v>0</c:v>
                </c:pt>
                <c:pt idx="1">
                  <c:v>478.61912746051439</c:v>
                </c:pt>
                <c:pt idx="2">
                  <c:v>5786.5972222222226</c:v>
                </c:pt>
                <c:pt idx="3">
                  <c:v>17928.145265888459</c:v>
                </c:pt>
                <c:pt idx="4">
                  <c:v>0</c:v>
                </c:pt>
                <c:pt idx="5">
                  <c:v>80.074337094118405</c:v>
                </c:pt>
                <c:pt idx="6">
                  <c:v>76.817106407654393</c:v>
                </c:pt>
              </c:numCache>
            </c:numRef>
          </c:val>
          <c:extLst>
            <c:ext xmlns:c16="http://schemas.microsoft.com/office/drawing/2014/chart" uri="{C3380CC4-5D6E-409C-BE32-E72D297353CC}">
              <c16:uniqueId val="{00000001-91BC-4318-AA80-99733BF0AC05}"/>
            </c:ext>
          </c:extLst>
        </c:ser>
        <c:ser>
          <c:idx val="2"/>
          <c:order val="2"/>
          <c:tx>
            <c:strRef>
              <c:f>'Administrative Penalties'!$T$37</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Penalties'!$B$38:$C$44</c:f>
              <c:multiLvlStrCache>
                <c:ptCount val="7"/>
                <c:lvl>
                  <c:pt idx="0">
                    <c:v>Average</c:v>
                  </c:pt>
                  <c:pt idx="1">
                    <c:v>Average</c:v>
                  </c:pt>
                  <c:pt idx="2">
                    <c:v>Average</c:v>
                  </c:pt>
                  <c:pt idx="3">
                    <c:v>Average</c:v>
                  </c:pt>
                  <c:pt idx="4">
                    <c:v>Average</c:v>
                  </c:pt>
                  <c:pt idx="5">
                    <c:v>Average</c:v>
                  </c:pt>
                  <c:pt idx="6">
                    <c:v>Average</c:v>
                  </c:pt>
                </c:lvl>
                <c:lvl>
                  <c:pt idx="0">
                    <c:v>CYP</c:v>
                  </c:pt>
                  <c:pt idx="1">
                    <c:v>FIN</c:v>
                  </c:pt>
                  <c:pt idx="2">
                    <c:v>LTU</c:v>
                  </c:pt>
                  <c:pt idx="3">
                    <c:v>LVA</c:v>
                  </c:pt>
                  <c:pt idx="4">
                    <c:v>POL</c:v>
                  </c:pt>
                  <c:pt idx="5">
                    <c:v>PRT</c:v>
                  </c:pt>
                  <c:pt idx="6">
                    <c:v>SVK</c:v>
                  </c:pt>
                </c:lvl>
              </c:multiLvlStrCache>
            </c:multiLvlStrRef>
          </c:cat>
          <c:val>
            <c:numRef>
              <c:f>'Administrative Penalties'!$T$38:$T$44</c:f>
              <c:numCache>
                <c:formatCode>#,##0</c:formatCode>
                <c:ptCount val="7"/>
                <c:pt idx="0">
                  <c:v>0</c:v>
                </c:pt>
                <c:pt idx="1">
                  <c:v>706.94828604717065</c:v>
                </c:pt>
                <c:pt idx="2">
                  <c:v>2707.4331585845352</c:v>
                </c:pt>
                <c:pt idx="3">
                  <c:v>30822.457627118649</c:v>
                </c:pt>
                <c:pt idx="4">
                  <c:v>0</c:v>
                </c:pt>
                <c:pt idx="5">
                  <c:v>270.88456860637535</c:v>
                </c:pt>
                <c:pt idx="6">
                  <c:v>1188.5705573109985</c:v>
                </c:pt>
              </c:numCache>
            </c:numRef>
          </c:val>
          <c:extLst>
            <c:ext xmlns:c16="http://schemas.microsoft.com/office/drawing/2014/chart" uri="{C3380CC4-5D6E-409C-BE32-E72D297353CC}">
              <c16:uniqueId val="{00000002-91BC-4318-AA80-99733BF0AC05}"/>
            </c:ext>
          </c:extLst>
        </c:ser>
        <c:ser>
          <c:idx val="3"/>
          <c:order val="3"/>
          <c:tx>
            <c:strRef>
              <c:f>'Administrative Penalties'!$U$37</c:f>
              <c:strCache>
                <c:ptCount val="1"/>
                <c:pt idx="0">
                  <c:v>VAT</c:v>
                </c:pt>
              </c:strCache>
            </c:strRef>
          </c:tx>
          <c:spPr>
            <a:solidFill>
              <a:schemeClr val="accent4"/>
            </a:solidFill>
            <a:ln>
              <a:noFill/>
            </a:ln>
            <a:effectLst/>
          </c:spPr>
          <c:invertIfNegative val="0"/>
          <c:dLbls>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95-4257-BF4F-EECBAFD084C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'Administrative Penalties'!$B$38:$C$44</c:f>
              <c:multiLvlStrCache>
                <c:ptCount val="7"/>
                <c:lvl>
                  <c:pt idx="0">
                    <c:v>Average</c:v>
                  </c:pt>
                  <c:pt idx="1">
                    <c:v>Average</c:v>
                  </c:pt>
                  <c:pt idx="2">
                    <c:v>Average</c:v>
                  </c:pt>
                  <c:pt idx="3">
                    <c:v>Average</c:v>
                  </c:pt>
                  <c:pt idx="4">
                    <c:v>Average</c:v>
                  </c:pt>
                  <c:pt idx="5">
                    <c:v>Average</c:v>
                  </c:pt>
                  <c:pt idx="6">
                    <c:v>Average</c:v>
                  </c:pt>
                </c:lvl>
                <c:lvl>
                  <c:pt idx="0">
                    <c:v>CYP</c:v>
                  </c:pt>
                  <c:pt idx="1">
                    <c:v>FIN</c:v>
                  </c:pt>
                  <c:pt idx="2">
                    <c:v>LTU</c:v>
                  </c:pt>
                  <c:pt idx="3">
                    <c:v>LVA</c:v>
                  </c:pt>
                  <c:pt idx="4">
                    <c:v>POL</c:v>
                  </c:pt>
                  <c:pt idx="5">
                    <c:v>PRT</c:v>
                  </c:pt>
                  <c:pt idx="6">
                    <c:v>SVK</c:v>
                  </c:pt>
                </c:lvl>
              </c:multiLvlStrCache>
            </c:multiLvlStrRef>
          </c:cat>
          <c:val>
            <c:numRef>
              <c:f>'Administrative Penalties'!$U$38:$U$44</c:f>
              <c:numCache>
                <c:formatCode>#,##0</c:formatCode>
                <c:ptCount val="7"/>
                <c:pt idx="0">
                  <c:v>0</c:v>
                </c:pt>
                <c:pt idx="1">
                  <c:v>111.59384091976766</c:v>
                </c:pt>
                <c:pt idx="2">
                  <c:v>12739.505256241788</c:v>
                </c:pt>
                <c:pt idx="3">
                  <c:v>72835.162194633565</c:v>
                </c:pt>
                <c:pt idx="4">
                  <c:v>0</c:v>
                </c:pt>
                <c:pt idx="5">
                  <c:v>227.19168645786644</c:v>
                </c:pt>
                <c:pt idx="6">
                  <c:v>3007.1876939294248</c:v>
                </c:pt>
              </c:numCache>
            </c:numRef>
          </c:val>
          <c:extLst>
            <c:ext xmlns:c16="http://schemas.microsoft.com/office/drawing/2014/chart" uri="{C3380CC4-5D6E-409C-BE32-E72D297353CC}">
              <c16:uniqueId val="{00000003-91BC-4318-AA80-99733BF0AC05}"/>
            </c:ext>
          </c:extLst>
        </c:ser>
        <c:dLbls>
          <c:dLblPos val="outEnd"/>
          <c:showLegendKey val="0"/>
          <c:showVal val="1"/>
          <c:showCatName val="0"/>
          <c:showSerName val="0"/>
          <c:showPercent val="0"/>
          <c:showBubbleSize val="0"/>
        </c:dLbls>
        <c:gapWidth val="219"/>
        <c:overlap val="-27"/>
        <c:axId val="406046928"/>
        <c:axId val="207136576"/>
      </c:barChart>
      <c:catAx>
        <c:axId val="40604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136576"/>
        <c:crosses val="autoZero"/>
        <c:auto val="1"/>
        <c:lblAlgn val="ctr"/>
        <c:lblOffset val="100"/>
        <c:noMultiLvlLbl val="0"/>
      </c:catAx>
      <c:valAx>
        <c:axId val="207136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046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number of criminal prosecution per 100 Taxpayers</a:t>
            </a:r>
          </a:p>
        </c:rich>
      </c:tx>
      <c:layout>
        <c:manualLayout>
          <c:xMode val="edge"/>
          <c:yMode val="edge"/>
          <c:x val="0.2318748906386701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Prosecutions!$L$6</c:f>
              <c:strCache>
                <c:ptCount val="1"/>
                <c:pt idx="0">
                  <c:v>Total number of criminal prosecutions per 100 taxpayers</c:v>
                </c:pt>
              </c:strCache>
            </c:strRef>
          </c:tx>
          <c:spPr>
            <a:solidFill>
              <a:schemeClr val="accent2"/>
            </a:solidFill>
            <a:ln>
              <a:noFill/>
            </a:ln>
            <a:effectLst/>
          </c:spPr>
          <c:invertIfNegative val="0"/>
          <c:cat>
            <c:multiLvlStrRef>
              <c:f>Prosecutions!$B$7:$C$27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Prosecutions!$L$7:$L$27</c:f>
              <c:numCache>
                <c:formatCode>#,##0</c:formatCode>
                <c:ptCount val="21"/>
                <c:pt idx="0" formatCode="General">
                  <c:v>0</c:v>
                </c:pt>
                <c:pt idx="1">
                  <c:v>0</c:v>
                </c:pt>
                <c:pt idx="2">
                  <c:v>0</c:v>
                </c:pt>
                <c:pt idx="3" formatCode="General">
                  <c:v>0</c:v>
                </c:pt>
                <c:pt idx="4">
                  <c:v>0</c:v>
                </c:pt>
                <c:pt idx="5">
                  <c:v>0</c:v>
                </c:pt>
                <c:pt idx="6" formatCode="General">
                  <c:v>0</c:v>
                </c:pt>
                <c:pt idx="7">
                  <c:v>0</c:v>
                </c:pt>
                <c:pt idx="8">
                  <c:v>0</c:v>
                </c:pt>
                <c:pt idx="9" formatCode="0.00">
                  <c:v>1.264002646770643E-2</c:v>
                </c:pt>
                <c:pt idx="10" formatCode="0.00">
                  <c:v>1.5609160201731431E-2</c:v>
                </c:pt>
                <c:pt idx="11" formatCode="0.00">
                  <c:v>1.5948489771334288E-2</c:v>
                </c:pt>
                <c:pt idx="12" formatCode="0.00">
                  <c:v>0.17257955687014109</c:v>
                </c:pt>
                <c:pt idx="13" formatCode="0.00">
                  <c:v>0.17634177450956059</c:v>
                </c:pt>
                <c:pt idx="14" formatCode="0.00">
                  <c:v>0.14269520911041181</c:v>
                </c:pt>
                <c:pt idx="15" formatCode="0.00">
                  <c:v>6.0730669777213635E-2</c:v>
                </c:pt>
                <c:pt idx="16" formatCode="0.00">
                  <c:v>5.3886045614706682E-2</c:v>
                </c:pt>
                <c:pt idx="17" formatCode="0.00">
                  <c:v>4.6488113510919221E-2</c:v>
                </c:pt>
                <c:pt idx="18" formatCode="General">
                  <c:v>0</c:v>
                </c:pt>
                <c:pt idx="19">
                  <c:v>0</c:v>
                </c:pt>
                <c:pt idx="20">
                  <c:v>0</c:v>
                </c:pt>
              </c:numCache>
            </c:numRef>
          </c:val>
          <c:extLst>
            <c:ext xmlns:c16="http://schemas.microsoft.com/office/drawing/2014/chart" uri="{C3380CC4-5D6E-409C-BE32-E72D297353CC}">
              <c16:uniqueId val="{00000001-83A8-4827-ADDB-59DF04E444B4}"/>
            </c:ext>
          </c:extLst>
        </c:ser>
        <c:ser>
          <c:idx val="0"/>
          <c:order val="1"/>
          <c:tx>
            <c:strRef>
              <c:f>Prosecutions!$M$6</c:f>
              <c:strCache>
                <c:ptCount val="1"/>
                <c:pt idx="0">
                  <c:v>Total number of criminal prosecutions finalised per 100 taxpayers</c:v>
                </c:pt>
              </c:strCache>
            </c:strRef>
          </c:tx>
          <c:spPr>
            <a:solidFill>
              <a:schemeClr val="accent1"/>
            </a:solidFill>
            <a:ln>
              <a:noFill/>
            </a:ln>
            <a:effectLst/>
          </c:spPr>
          <c:invertIfNegative val="0"/>
          <c:cat>
            <c:multiLvlStrRef>
              <c:f>Prosecutions!$B$7:$C$27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Prosecutions!$M$7:$M$27</c:f>
              <c:numCache>
                <c:formatCode>#,##0</c:formatCode>
                <c:ptCount val="21"/>
                <c:pt idx="0" formatCode="General">
                  <c:v>0</c:v>
                </c:pt>
                <c:pt idx="1">
                  <c:v>0</c:v>
                </c:pt>
                <c:pt idx="2">
                  <c:v>0</c:v>
                </c:pt>
                <c:pt idx="3" formatCode="General">
                  <c:v>0</c:v>
                </c:pt>
                <c:pt idx="4">
                  <c:v>0</c:v>
                </c:pt>
                <c:pt idx="5">
                  <c:v>0</c:v>
                </c:pt>
                <c:pt idx="6" formatCode="General">
                  <c:v>0</c:v>
                </c:pt>
                <c:pt idx="7">
                  <c:v>0</c:v>
                </c:pt>
                <c:pt idx="8">
                  <c:v>0</c:v>
                </c:pt>
                <c:pt idx="9" formatCode="0.00">
                  <c:v>9.5860603412807142E-3</c:v>
                </c:pt>
                <c:pt idx="10" formatCode="0.00">
                  <c:v>6.6169266072557149E-3</c:v>
                </c:pt>
                <c:pt idx="11" formatCode="0.00">
                  <c:v>5.7686026832485717E-3</c:v>
                </c:pt>
                <c:pt idx="12" formatCode="0.00">
                  <c:v>0.10386225737233452</c:v>
                </c:pt>
                <c:pt idx="13" formatCode="0.00">
                  <c:v>0.10369061489063475</c:v>
                </c:pt>
                <c:pt idx="14" formatCode="0.00">
                  <c:v>8.8238152551662646E-2</c:v>
                </c:pt>
                <c:pt idx="15" formatCode="0.00">
                  <c:v>1.7377967933550585E-2</c:v>
                </c:pt>
                <c:pt idx="16" formatCode="0.00">
                  <c:v>1.431428136979373E-2</c:v>
                </c:pt>
                <c:pt idx="17" formatCode="0.00">
                  <c:v>1.1865381407459658E-2</c:v>
                </c:pt>
                <c:pt idx="18" formatCode="General">
                  <c:v>0</c:v>
                </c:pt>
                <c:pt idx="19">
                  <c:v>0</c:v>
                </c:pt>
                <c:pt idx="20">
                  <c:v>0</c:v>
                </c:pt>
              </c:numCache>
            </c:numRef>
          </c:val>
          <c:extLst>
            <c:ext xmlns:c16="http://schemas.microsoft.com/office/drawing/2014/chart" uri="{C3380CC4-5D6E-409C-BE32-E72D297353CC}">
              <c16:uniqueId val="{00000002-83A8-4827-ADDB-59DF04E444B4}"/>
            </c:ext>
          </c:extLst>
        </c:ser>
        <c:dLbls>
          <c:showLegendKey val="0"/>
          <c:showVal val="0"/>
          <c:showCatName val="0"/>
          <c:showSerName val="0"/>
          <c:showPercent val="0"/>
          <c:showBubbleSize val="0"/>
        </c:dLbls>
        <c:gapWidth val="219"/>
        <c:overlap val="-27"/>
        <c:axId val="563148720"/>
        <c:axId val="378834784"/>
      </c:barChart>
      <c:catAx>
        <c:axId val="5631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834784"/>
        <c:crosses val="autoZero"/>
        <c:auto val="1"/>
        <c:lblAlgn val="ctr"/>
        <c:lblOffset val="100"/>
        <c:noMultiLvlLbl val="0"/>
      </c:catAx>
      <c:valAx>
        <c:axId val="378834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48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Prosecutions!$M$37</c:f>
              <c:strCache>
                <c:ptCount val="1"/>
                <c:pt idx="0">
                  <c:v>Finalised</c:v>
                </c:pt>
              </c:strCache>
            </c:strRef>
          </c:tx>
          <c:spPr>
            <a:solidFill>
              <a:schemeClr val="accent1"/>
            </a:solidFill>
            <a:ln>
              <a:noFill/>
            </a:ln>
            <a:effectLst/>
          </c:spPr>
          <c:invertIfNegative val="0"/>
          <c:cat>
            <c:strRef>
              <c:f>Prosecutions!$B$38:$B$44</c:f>
              <c:strCache>
                <c:ptCount val="7"/>
                <c:pt idx="0">
                  <c:v>CYP</c:v>
                </c:pt>
                <c:pt idx="1">
                  <c:v>FIN</c:v>
                </c:pt>
                <c:pt idx="2">
                  <c:v>LTU</c:v>
                </c:pt>
                <c:pt idx="3">
                  <c:v>LVA</c:v>
                </c:pt>
                <c:pt idx="4">
                  <c:v>POL</c:v>
                </c:pt>
                <c:pt idx="5">
                  <c:v>PRT</c:v>
                </c:pt>
                <c:pt idx="6">
                  <c:v>SVK</c:v>
                </c:pt>
              </c:strCache>
            </c:strRef>
          </c:cat>
          <c:val>
            <c:numRef>
              <c:f>Prosecutions!$M$38:$M$44</c:f>
              <c:numCache>
                <c:formatCode>General</c:formatCode>
                <c:ptCount val="7"/>
                <c:pt idx="0">
                  <c:v>0</c:v>
                </c:pt>
                <c:pt idx="1">
                  <c:v>0</c:v>
                </c:pt>
                <c:pt idx="2">
                  <c:v>0</c:v>
                </c:pt>
                <c:pt idx="3">
                  <c:v>7.3238632105949997E-3</c:v>
                </c:pt>
                <c:pt idx="4">
                  <c:v>9.8597008271543982E-2</c:v>
                </c:pt>
                <c:pt idx="5">
                  <c:v>1.4519210236934657E-2</c:v>
                </c:pt>
                <c:pt idx="6">
                  <c:v>0</c:v>
                </c:pt>
              </c:numCache>
            </c:numRef>
          </c:val>
          <c:extLst>
            <c:ext xmlns:c16="http://schemas.microsoft.com/office/drawing/2014/chart" uri="{C3380CC4-5D6E-409C-BE32-E72D297353CC}">
              <c16:uniqueId val="{00000000-CFE1-404C-BD04-593F7FFBD3E0}"/>
            </c:ext>
          </c:extLst>
        </c:ser>
        <c:ser>
          <c:idx val="1"/>
          <c:order val="1"/>
          <c:tx>
            <c:strRef>
              <c:f>Prosecutions!$N$37</c:f>
              <c:strCache>
                <c:ptCount val="1"/>
                <c:pt idx="0">
                  <c:v>Not finalised</c:v>
                </c:pt>
              </c:strCache>
            </c:strRef>
          </c:tx>
          <c:spPr>
            <a:solidFill>
              <a:schemeClr val="accent2"/>
            </a:solidFill>
            <a:ln>
              <a:noFill/>
            </a:ln>
            <a:effectLst/>
          </c:spPr>
          <c:invertIfNegative val="0"/>
          <c:cat>
            <c:strRef>
              <c:f>Prosecutions!$B$38:$B$44</c:f>
              <c:strCache>
                <c:ptCount val="7"/>
                <c:pt idx="0">
                  <c:v>CYP</c:v>
                </c:pt>
                <c:pt idx="1">
                  <c:v>FIN</c:v>
                </c:pt>
                <c:pt idx="2">
                  <c:v>LTU</c:v>
                </c:pt>
                <c:pt idx="3">
                  <c:v>LVA</c:v>
                </c:pt>
                <c:pt idx="4">
                  <c:v>POL</c:v>
                </c:pt>
                <c:pt idx="5">
                  <c:v>PRT</c:v>
                </c:pt>
                <c:pt idx="6">
                  <c:v>SVK</c:v>
                </c:pt>
              </c:strCache>
            </c:strRef>
          </c:cat>
          <c:val>
            <c:numRef>
              <c:f>Prosecutions!$N$38:$N$44</c:f>
              <c:numCache>
                <c:formatCode>General</c:formatCode>
                <c:ptCount val="7"/>
                <c:pt idx="0">
                  <c:v>0</c:v>
                </c:pt>
                <c:pt idx="1">
                  <c:v>0</c:v>
                </c:pt>
                <c:pt idx="2">
                  <c:v>0</c:v>
                </c:pt>
                <c:pt idx="3">
                  <c:v>7.4086956029957131E-3</c:v>
                </c:pt>
                <c:pt idx="4">
                  <c:v>6.5275171891827202E-2</c:v>
                </c:pt>
                <c:pt idx="5">
                  <c:v>3.9182399397345184E-2</c:v>
                </c:pt>
                <c:pt idx="6">
                  <c:v>0</c:v>
                </c:pt>
              </c:numCache>
            </c:numRef>
          </c:val>
          <c:extLst>
            <c:ext xmlns:c16="http://schemas.microsoft.com/office/drawing/2014/chart" uri="{C3380CC4-5D6E-409C-BE32-E72D297353CC}">
              <c16:uniqueId val="{00000001-CFE1-404C-BD04-593F7FFBD3E0}"/>
            </c:ext>
          </c:extLst>
        </c:ser>
        <c:dLbls>
          <c:showLegendKey val="0"/>
          <c:showVal val="0"/>
          <c:showCatName val="0"/>
          <c:showSerName val="0"/>
          <c:showPercent val="0"/>
          <c:showBubbleSize val="0"/>
        </c:dLbls>
        <c:gapWidth val="150"/>
        <c:overlap val="100"/>
        <c:axId val="1250619967"/>
        <c:axId val="1256520191"/>
      </c:barChart>
      <c:catAx>
        <c:axId val="125061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6520191"/>
        <c:crosses val="autoZero"/>
        <c:auto val="1"/>
        <c:lblAlgn val="ctr"/>
        <c:lblOffset val="100"/>
        <c:noMultiLvlLbl val="0"/>
      </c:catAx>
      <c:valAx>
        <c:axId val="12565201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no. Of finalised and not finalised cases per 100 taxpayers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619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Number of tax investigations by tax type - Portugal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'Prosecutions - graphs'!#REF!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'Prosecutions - graphs'!#REF!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'Prosecutions - graphs'!#REF!</c15:sqref>
                        </c15:formulaRef>
                      </c:ext>
                    </c:extLst>
                  </c:multiLvlStrRef>
                </c15:cat>
              </c15:filteredCategoryTitle>
            </c:ext>
            <c:ext xmlns:c16="http://schemas.microsoft.com/office/drawing/2014/chart" uri="{C3380CC4-5D6E-409C-BE32-E72D297353CC}">
              <c16:uniqueId val="{00000000-8A6E-4EEB-99E3-47A59B597C3A}"/>
            </c:ext>
          </c:extLst>
        </c:ser>
        <c:dLbls>
          <c:showLegendKey val="0"/>
          <c:showVal val="0"/>
          <c:showCatName val="0"/>
          <c:showSerName val="0"/>
          <c:showPercent val="0"/>
          <c:showBubbleSize val="0"/>
        </c:dLbls>
        <c:gapWidth val="219"/>
        <c:axId val="410330640"/>
        <c:axId val="281115536"/>
      </c:barChart>
      <c:scatterChart>
        <c:scatterStyle val="lineMarker"/>
        <c:varyColors val="0"/>
        <c:ser>
          <c:idx val="1"/>
          <c:order val="1"/>
          <c:spPr>
            <a:ln w="25400" cap="rnd">
              <a:noFill/>
              <a:round/>
            </a:ln>
            <a:effectLst/>
          </c:spPr>
          <c:marker>
            <c:symbol val="circle"/>
            <c:size val="5"/>
            <c:spPr>
              <a:solidFill>
                <a:schemeClr val="accent2"/>
              </a:solidFill>
              <a:ln w="9525">
                <a:solidFill>
                  <a:schemeClr val="accent2"/>
                </a:solidFill>
              </a:ln>
              <a:effectLst/>
            </c:spPr>
          </c:marker>
          <c:xVal>
            <c:numRef>
              <c:f>'Prosecutions - graphs'!#REF!</c:f>
            </c:numRef>
          </c:xVal>
          <c:yVal>
            <c:numRef>
              <c:f>'Prosecutions - graphs'!#REF!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'Prosecutions - graphs'!#REF!</c15:sqref>
                        </c15:formulaRef>
                      </c:ext>
                    </c:extLst>
                    <c:strCache>
                      <c:ptCount val="1"/>
                      <c:pt idx="0">
                        <c:v>#REF!</c:v>
                      </c:pt>
                    </c:strCache>
                  </c:strRef>
                </c15:tx>
              </c15:filteredSeriesTitle>
            </c:ext>
            <c:ext xmlns:c16="http://schemas.microsoft.com/office/drawing/2014/chart" uri="{C3380CC4-5D6E-409C-BE32-E72D297353CC}">
              <c16:uniqueId val="{00000001-8A6E-4EEB-99E3-47A59B597C3A}"/>
            </c:ext>
          </c:extLst>
        </c:ser>
        <c:dLbls>
          <c:showLegendKey val="0"/>
          <c:showVal val="0"/>
          <c:showCatName val="0"/>
          <c:showSerName val="0"/>
          <c:showPercent val="0"/>
          <c:showBubbleSize val="0"/>
        </c:dLbls>
        <c:axId val="410330640"/>
        <c:axId val="281115536"/>
      </c:scatterChart>
      <c:catAx>
        <c:axId val="4103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115536"/>
        <c:crosses val="autoZero"/>
        <c:auto val="1"/>
        <c:lblAlgn val="ctr"/>
        <c:lblOffset val="100"/>
        <c:noMultiLvlLbl val="0"/>
      </c:catAx>
      <c:valAx>
        <c:axId val="281115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330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'Prosecutions - graphs'!$D$1</c:f>
              <c:strCache>
                <c:ptCount val="1"/>
                <c:pt idx="0">
                  <c:v>Finalised</c:v>
                </c:pt>
              </c:strCache>
            </c:strRef>
          </c:tx>
          <c:spPr>
            <a:solidFill>
              <a:schemeClr val="accent1"/>
            </a:solidFill>
            <a:ln>
              <a:noFill/>
            </a:ln>
            <a:effectLst/>
          </c:spPr>
          <c:invertIfNegative val="0"/>
          <c:dLbls>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6-71B4-4CAD-9661-08D37FE73677}"/>
                </c:ext>
              </c:extLst>
            </c:dLbl>
            <c:dLbl>
              <c:idx val="1"/>
              <c:layout>
                <c:manualLayout>
                  <c:x val="-1.4234875444839857E-2"/>
                  <c:y val="-1.19581446106902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1B4-4CAD-9661-08D37FE73677}"/>
                </c:ext>
              </c:extLst>
            </c:dLbl>
            <c:dLbl>
              <c:idx val="2"/>
              <c:layout>
                <c:manualLayout>
                  <c:x val="2.8469750889679714E-2"/>
                  <c:y val="-1.19581446106902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1B4-4CAD-9661-08D37FE73677}"/>
                </c:ext>
              </c:extLst>
            </c:dLbl>
            <c:dLbl>
              <c:idx val="3"/>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7-71B4-4CAD-9661-08D37FE73677}"/>
                </c:ext>
              </c:extLst>
            </c:dLbl>
            <c:dLbl>
              <c:idx val="4"/>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8-71B4-4CAD-9661-08D37FE73677}"/>
                </c:ext>
              </c:extLst>
            </c:dLbl>
            <c:dLbl>
              <c:idx val="5"/>
              <c:layout>
                <c:manualLayout>
                  <c:x val="-2.1352313167259787E-2"/>
                  <c:y val="-7.97209640712680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1B4-4CAD-9661-08D37FE73677}"/>
                </c:ext>
              </c:extLst>
            </c:dLbl>
            <c:dLbl>
              <c:idx val="6"/>
              <c:layout>
                <c:manualLayout>
                  <c:x val="2.8469750889679714E-2"/>
                  <c:y val="-3.98604820356332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1B4-4CAD-9661-08D37FE73677}"/>
                </c:ext>
              </c:extLst>
            </c:dLbl>
            <c:dLbl>
              <c:idx val="7"/>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9-71B4-4CAD-9661-08D37FE73677}"/>
                </c:ext>
              </c:extLst>
            </c:dLbl>
            <c:dLbl>
              <c:idx val="8"/>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A-71B4-4CAD-9661-08D37FE73677}"/>
                </c:ext>
              </c:extLst>
            </c:dLbl>
            <c:dLbl>
              <c:idx val="9"/>
              <c:layout>
                <c:manualLayout>
                  <c:x val="-3.3214709371292998E-2"/>
                  <c:y val="-1.1958144610690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1B4-4CAD-9661-08D37FE73677}"/>
                </c:ext>
              </c:extLst>
            </c:dLbl>
            <c:dLbl>
              <c:idx val="10"/>
              <c:layout>
                <c:manualLayout>
                  <c:x val="3.3214709371292998E-2"/>
                  <c:y val="-7.97209640712680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1B4-4CAD-9661-08D37FE73677}"/>
                </c:ext>
              </c:extLst>
            </c:dLbl>
            <c:dLbl>
              <c:idx val="11"/>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B-71B4-4CAD-9661-08D37FE736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graphs'!$A$2:$C$13</c:f>
              <c:multiLvlStrCache>
                <c:ptCount val="12"/>
                <c:lvl>
                  <c:pt idx="0">
                    <c:v> Total</c:v>
                  </c:pt>
                  <c:pt idx="1">
                    <c:v> PIT</c:v>
                  </c:pt>
                  <c:pt idx="2">
                    <c:v> CIT</c:v>
                  </c:pt>
                  <c:pt idx="3">
                    <c:v> VAT</c:v>
                  </c:pt>
                  <c:pt idx="4">
                    <c:v> Total</c:v>
                  </c:pt>
                  <c:pt idx="5">
                    <c:v> PIT</c:v>
                  </c:pt>
                  <c:pt idx="6">
                    <c:v> CIT</c:v>
                  </c:pt>
                  <c:pt idx="7">
                    <c:v> VAT</c:v>
                  </c:pt>
                  <c:pt idx="8">
                    <c:v> Total</c:v>
                  </c:pt>
                  <c:pt idx="9">
                    <c:v> PIT</c:v>
                  </c:pt>
                  <c:pt idx="10">
                    <c:v> CIT</c:v>
                  </c:pt>
                  <c:pt idx="11">
                    <c:v> VAT</c:v>
                  </c:pt>
                </c:lvl>
                <c:lvl>
                  <c:pt idx="0">
                    <c:v>2015</c:v>
                  </c:pt>
                  <c:pt idx="4">
                    <c:v>2016</c:v>
                  </c:pt>
                  <c:pt idx="8">
                    <c:v>2017</c:v>
                  </c:pt>
                </c:lvl>
                <c:lvl>
                  <c:pt idx="0">
                    <c:v>PRT</c:v>
                  </c:pt>
                </c:lvl>
              </c:multiLvlStrCache>
            </c:multiLvlStrRef>
          </c:cat>
          <c:val>
            <c:numRef>
              <c:f>'Prosecutions - graphs'!$D$2:$D$13</c:f>
              <c:numCache>
                <c:formatCode>#,##0</c:formatCode>
                <c:ptCount val="12"/>
                <c:pt idx="0">
                  <c:v>1696</c:v>
                </c:pt>
                <c:pt idx="1">
                  <c:v>82</c:v>
                </c:pt>
                <c:pt idx="2">
                  <c:v>144</c:v>
                </c:pt>
                <c:pt idx="3">
                  <c:v>1559</c:v>
                </c:pt>
                <c:pt idx="4">
                  <c:v>1397</c:v>
                </c:pt>
                <c:pt idx="5">
                  <c:v>77</c:v>
                </c:pt>
                <c:pt idx="6">
                  <c:v>94</c:v>
                </c:pt>
                <c:pt idx="7">
                  <c:v>1282</c:v>
                </c:pt>
                <c:pt idx="8">
                  <c:v>1158</c:v>
                </c:pt>
                <c:pt idx="9">
                  <c:v>111</c:v>
                </c:pt>
                <c:pt idx="10">
                  <c:v>74</c:v>
                </c:pt>
                <c:pt idx="11">
                  <c:v>1028</c:v>
                </c:pt>
              </c:numCache>
            </c:numRef>
          </c:val>
          <c:extLst>
            <c:ext xmlns:c16="http://schemas.microsoft.com/office/drawing/2014/chart" uri="{C3380CC4-5D6E-409C-BE32-E72D297353CC}">
              <c16:uniqueId val="{00000000-4677-4B41-BB1E-256722329084}"/>
            </c:ext>
          </c:extLst>
        </c:ser>
        <c:ser>
          <c:idx val="1"/>
          <c:order val="1"/>
          <c:tx>
            <c:strRef>
              <c:f>'Prosecutions - graphs'!$E$1</c:f>
              <c:strCache>
                <c:ptCount val="1"/>
                <c:pt idx="0">
                  <c:v>Not finalised</c:v>
                </c:pt>
              </c:strCache>
            </c:strRef>
          </c:tx>
          <c:spPr>
            <a:solidFill>
              <a:schemeClr val="accent2"/>
            </a:solidFill>
            <a:ln>
              <a:noFill/>
            </a:ln>
            <a:effectLst/>
          </c:spPr>
          <c:invertIfNegative val="0"/>
          <c:dLbls>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71B4-4CAD-9661-08D37FE73677}"/>
                </c:ext>
              </c:extLst>
            </c:dLbl>
            <c:dLbl>
              <c:idx val="1"/>
              <c:layout>
                <c:manualLayout>
                  <c:x val="0"/>
                  <c:y val="-6.77628194605778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1B4-4CAD-9661-08D37FE73677}"/>
                </c:ext>
              </c:extLst>
            </c:dLbl>
            <c:dLbl>
              <c:idx val="2"/>
              <c:layout>
                <c:manualLayout>
                  <c:x val="2.3724792408066431E-3"/>
                  <c:y val="-7.5734915867704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1B4-4CAD-9661-08D37FE73677}"/>
                </c:ext>
              </c:extLst>
            </c:dLbl>
            <c:dLbl>
              <c:idx val="3"/>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71B4-4CAD-9661-08D37FE73677}"/>
                </c:ext>
              </c:extLst>
            </c:dLbl>
            <c:dLbl>
              <c:idx val="4"/>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71B4-4CAD-9661-08D37FE73677}"/>
                </c:ext>
              </c:extLst>
            </c:dLbl>
            <c:dLbl>
              <c:idx val="5"/>
              <c:layout>
                <c:manualLayout>
                  <c:x val="4.7449584816131986E-3"/>
                  <c:y val="-8.370701227483136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5.6180308422301303E-2"/>
                      <c:h val="7.1689233872119409E-2"/>
                    </c:manualLayout>
                  </c15:layout>
                </c:ext>
                <c:ext xmlns:c16="http://schemas.microsoft.com/office/drawing/2014/chart" uri="{C3380CC4-5D6E-409C-BE32-E72D297353CC}">
                  <c16:uniqueId val="{0000000E-71B4-4CAD-9661-08D37FE73677}"/>
                </c:ext>
              </c:extLst>
            </c:dLbl>
            <c:dLbl>
              <c:idx val="6"/>
              <c:layout>
                <c:manualLayout>
                  <c:x val="-8.6989900581488925E-17"/>
                  <c:y val="-5.97907230534510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1B4-4CAD-9661-08D37FE73677}"/>
                </c:ext>
              </c:extLst>
            </c:dLbl>
            <c:dLbl>
              <c:idx val="7"/>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71B4-4CAD-9661-08D37FE73677}"/>
                </c:ext>
              </c:extLst>
            </c:dLbl>
            <c:dLbl>
              <c:idx val="8"/>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4-71B4-4CAD-9661-08D37FE73677}"/>
                </c:ext>
              </c:extLst>
            </c:dLbl>
            <c:dLbl>
              <c:idx val="9"/>
              <c:layout>
                <c:manualLayout>
                  <c:x val="-8.6989900581488925E-17"/>
                  <c:y val="-5.97907230534510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1B4-4CAD-9661-08D37FE73677}"/>
                </c:ext>
              </c:extLst>
            </c:dLbl>
            <c:dLbl>
              <c:idx val="10"/>
              <c:layout>
                <c:manualLayout>
                  <c:x val="0"/>
                  <c:y val="-5.58046748498876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1B4-4CAD-9661-08D37FE73677}"/>
                </c:ext>
              </c:extLst>
            </c:dLbl>
            <c:dLbl>
              <c:idx val="11"/>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5-71B4-4CAD-9661-08D37FE736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graphs'!$A$2:$C$13</c:f>
              <c:multiLvlStrCache>
                <c:ptCount val="12"/>
                <c:lvl>
                  <c:pt idx="0">
                    <c:v> Total</c:v>
                  </c:pt>
                  <c:pt idx="1">
                    <c:v> PIT</c:v>
                  </c:pt>
                  <c:pt idx="2">
                    <c:v> CIT</c:v>
                  </c:pt>
                  <c:pt idx="3">
                    <c:v> VAT</c:v>
                  </c:pt>
                  <c:pt idx="4">
                    <c:v> Total</c:v>
                  </c:pt>
                  <c:pt idx="5">
                    <c:v> PIT</c:v>
                  </c:pt>
                  <c:pt idx="6">
                    <c:v> CIT</c:v>
                  </c:pt>
                  <c:pt idx="7">
                    <c:v> VAT</c:v>
                  </c:pt>
                  <c:pt idx="8">
                    <c:v> Total</c:v>
                  </c:pt>
                  <c:pt idx="9">
                    <c:v> PIT</c:v>
                  </c:pt>
                  <c:pt idx="10">
                    <c:v> CIT</c:v>
                  </c:pt>
                  <c:pt idx="11">
                    <c:v> VAT</c:v>
                  </c:pt>
                </c:lvl>
                <c:lvl>
                  <c:pt idx="0">
                    <c:v>2015</c:v>
                  </c:pt>
                  <c:pt idx="4">
                    <c:v>2016</c:v>
                  </c:pt>
                  <c:pt idx="8">
                    <c:v>2017</c:v>
                  </c:pt>
                </c:lvl>
                <c:lvl>
                  <c:pt idx="0">
                    <c:v>PRT</c:v>
                  </c:pt>
                </c:lvl>
              </c:multiLvlStrCache>
            </c:multiLvlStrRef>
          </c:cat>
          <c:val>
            <c:numRef>
              <c:f>'Prosecutions - graphs'!$E$2:$E$13</c:f>
              <c:numCache>
                <c:formatCode>#,##0</c:formatCode>
                <c:ptCount val="12"/>
                <c:pt idx="0">
                  <c:v>4231</c:v>
                </c:pt>
                <c:pt idx="1">
                  <c:v>472</c:v>
                </c:pt>
                <c:pt idx="2">
                  <c:v>260</c:v>
                </c:pt>
                <c:pt idx="3">
                  <c:v>3423</c:v>
                </c:pt>
                <c:pt idx="4">
                  <c:v>3862</c:v>
                </c:pt>
                <c:pt idx="5">
                  <c:v>847</c:v>
                </c:pt>
                <c:pt idx="6">
                  <c:v>302</c:v>
                </c:pt>
                <c:pt idx="7">
                  <c:v>2790</c:v>
                </c:pt>
                <c:pt idx="8">
                  <c:v>3379</c:v>
                </c:pt>
                <c:pt idx="9">
                  <c:v>456</c:v>
                </c:pt>
                <c:pt idx="10">
                  <c:v>262</c:v>
                </c:pt>
                <c:pt idx="11">
                  <c:v>2599</c:v>
                </c:pt>
              </c:numCache>
            </c:numRef>
          </c:val>
          <c:extLst>
            <c:ext xmlns:c16="http://schemas.microsoft.com/office/drawing/2014/chart" uri="{C3380CC4-5D6E-409C-BE32-E72D297353CC}">
              <c16:uniqueId val="{00000001-4677-4B41-BB1E-256722329084}"/>
            </c:ext>
          </c:extLst>
        </c:ser>
        <c:dLbls>
          <c:dLblPos val="ctr"/>
          <c:showLegendKey val="0"/>
          <c:showVal val="1"/>
          <c:showCatName val="0"/>
          <c:showSerName val="0"/>
          <c:showPercent val="0"/>
          <c:showBubbleSize val="0"/>
        </c:dLbls>
        <c:gapWidth val="150"/>
        <c:overlap val="100"/>
        <c:axId val="1299336432"/>
        <c:axId val="299013056"/>
      </c:barChart>
      <c:catAx>
        <c:axId val="129933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9013056"/>
        <c:crosses val="autoZero"/>
        <c:auto val="1"/>
        <c:lblAlgn val="ctr"/>
        <c:lblOffset val="100"/>
        <c:noMultiLvlLbl val="0"/>
      </c:catAx>
      <c:valAx>
        <c:axId val="299013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No. of tax investigations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933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'Prosecutions - graphs'!$C$17</c:f>
              <c:strCache>
                <c:ptCount val="1"/>
                <c:pt idx="0">
                  <c:v>Finalised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graphs'!$A$18:$B$20</c:f>
              <c:multiLvlStrCache>
                <c:ptCount val="3"/>
                <c:lvl>
                  <c:pt idx="0">
                    <c:v>2015</c:v>
                  </c:pt>
                  <c:pt idx="1">
                    <c:v>2016</c:v>
                  </c:pt>
                  <c:pt idx="2">
                    <c:v>2017</c:v>
                  </c:pt>
                </c:lvl>
                <c:lvl>
                  <c:pt idx="0">
                    <c:v>LVA</c:v>
                  </c:pt>
                </c:lvl>
              </c:multiLvlStrCache>
            </c:multiLvlStrRef>
          </c:cat>
          <c:val>
            <c:numRef>
              <c:f>'Prosecutions - graphs'!$C$18:$C$20</c:f>
              <c:numCache>
                <c:formatCode>#,##0</c:formatCode>
                <c:ptCount val="3"/>
                <c:pt idx="0">
                  <c:v>113</c:v>
                </c:pt>
                <c:pt idx="1">
                  <c:v>78</c:v>
                </c:pt>
                <c:pt idx="2">
                  <c:v>68</c:v>
                </c:pt>
              </c:numCache>
            </c:numRef>
          </c:val>
          <c:extLst>
            <c:ext xmlns:c16="http://schemas.microsoft.com/office/drawing/2014/chart" uri="{C3380CC4-5D6E-409C-BE32-E72D297353CC}">
              <c16:uniqueId val="{00000000-42DF-4A97-AD3C-755B90C44F63}"/>
            </c:ext>
          </c:extLst>
        </c:ser>
        <c:ser>
          <c:idx val="1"/>
          <c:order val="1"/>
          <c:tx>
            <c:strRef>
              <c:f>'Prosecutions - graphs'!$D$17</c:f>
              <c:strCache>
                <c:ptCount val="1"/>
                <c:pt idx="0">
                  <c:v>Not finalised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graphs'!$A$18:$B$20</c:f>
              <c:multiLvlStrCache>
                <c:ptCount val="3"/>
                <c:lvl>
                  <c:pt idx="0">
                    <c:v>2015</c:v>
                  </c:pt>
                  <c:pt idx="1">
                    <c:v>2016</c:v>
                  </c:pt>
                  <c:pt idx="2">
                    <c:v>2017</c:v>
                  </c:pt>
                </c:lvl>
                <c:lvl>
                  <c:pt idx="0">
                    <c:v>LVA</c:v>
                  </c:pt>
                </c:lvl>
              </c:multiLvlStrCache>
            </c:multiLvlStrRef>
          </c:cat>
          <c:val>
            <c:numRef>
              <c:f>'Prosecutions - graphs'!$D$18:$D$20</c:f>
              <c:numCache>
                <c:formatCode>#,##0</c:formatCode>
                <c:ptCount val="3"/>
                <c:pt idx="0">
                  <c:v>36</c:v>
                </c:pt>
                <c:pt idx="1">
                  <c:v>106</c:v>
                </c:pt>
                <c:pt idx="2">
                  <c:v>120</c:v>
                </c:pt>
              </c:numCache>
            </c:numRef>
          </c:val>
          <c:extLst>
            <c:ext xmlns:c16="http://schemas.microsoft.com/office/drawing/2014/chart" uri="{C3380CC4-5D6E-409C-BE32-E72D297353CC}">
              <c16:uniqueId val="{00000001-42DF-4A97-AD3C-755B90C44F63}"/>
            </c:ext>
          </c:extLst>
        </c:ser>
        <c:dLbls>
          <c:dLblPos val="inEnd"/>
          <c:showLegendKey val="0"/>
          <c:showVal val="1"/>
          <c:showCatName val="0"/>
          <c:showSerName val="0"/>
          <c:showPercent val="0"/>
          <c:showBubbleSize val="0"/>
        </c:dLbls>
        <c:gapWidth val="150"/>
        <c:overlap val="100"/>
        <c:axId val="870349695"/>
        <c:axId val="1100796927"/>
      </c:barChart>
      <c:catAx>
        <c:axId val="870349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0796927"/>
        <c:crosses val="autoZero"/>
        <c:auto val="1"/>
        <c:lblAlgn val="ctr"/>
        <c:lblOffset val="100"/>
        <c:noMultiLvlLbl val="0"/>
      </c:catAx>
      <c:valAx>
        <c:axId val="1100796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tx investigations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3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'Prosecutions - graphs'!$C$21</c:f>
              <c:strCache>
                <c:ptCount val="1"/>
                <c:pt idx="0">
                  <c:v>Finalised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graphs'!$A$22:$B$24</c:f>
              <c:multiLvlStrCache>
                <c:ptCount val="3"/>
                <c:lvl>
                  <c:pt idx="0">
                    <c:v>2015</c:v>
                  </c:pt>
                  <c:pt idx="1">
                    <c:v>2016</c:v>
                  </c:pt>
                  <c:pt idx="2">
                    <c:v>2017</c:v>
                  </c:pt>
                </c:lvl>
                <c:lvl>
                  <c:pt idx="0">
                    <c:v>POL</c:v>
                  </c:pt>
                </c:lvl>
              </c:multiLvlStrCache>
            </c:multiLvlStrRef>
          </c:cat>
          <c:val>
            <c:numRef>
              <c:f>'Prosecutions - graphs'!$C$22:$C$24</c:f>
              <c:numCache>
                <c:formatCode>#,##0</c:formatCode>
                <c:ptCount val="3"/>
                <c:pt idx="0">
                  <c:v>22389</c:v>
                </c:pt>
                <c:pt idx="1">
                  <c:v>22352</c:v>
                </c:pt>
                <c:pt idx="2">
                  <c:v>19021</c:v>
                </c:pt>
              </c:numCache>
            </c:numRef>
          </c:val>
          <c:extLst>
            <c:ext xmlns:c16="http://schemas.microsoft.com/office/drawing/2014/chart" uri="{C3380CC4-5D6E-409C-BE32-E72D297353CC}">
              <c16:uniqueId val="{00000000-E4AD-469F-8EF8-065190E3F801}"/>
            </c:ext>
          </c:extLst>
        </c:ser>
        <c:ser>
          <c:idx val="1"/>
          <c:order val="1"/>
          <c:tx>
            <c:strRef>
              <c:f>'Prosecutions - graphs'!$D$21</c:f>
              <c:strCache>
                <c:ptCount val="1"/>
                <c:pt idx="0">
                  <c:v>Not finalised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'Prosecutions - graphs'!$A$22:$B$24</c:f>
              <c:multiLvlStrCache>
                <c:ptCount val="3"/>
                <c:lvl>
                  <c:pt idx="0">
                    <c:v>2015</c:v>
                  </c:pt>
                  <c:pt idx="1">
                    <c:v>2016</c:v>
                  </c:pt>
                  <c:pt idx="2">
                    <c:v>2017</c:v>
                  </c:pt>
                </c:lvl>
                <c:lvl>
                  <c:pt idx="0">
                    <c:v>POL</c:v>
                  </c:pt>
                </c:lvl>
              </c:multiLvlStrCache>
            </c:multiLvlStrRef>
          </c:cat>
          <c:val>
            <c:numRef>
              <c:f>'Prosecutions - graphs'!$D$22:$D$24</c:f>
              <c:numCache>
                <c:formatCode>#,##0</c:formatCode>
                <c:ptCount val="3"/>
                <c:pt idx="0">
                  <c:v>14813</c:v>
                </c:pt>
                <c:pt idx="1">
                  <c:v>15661</c:v>
                </c:pt>
                <c:pt idx="2">
                  <c:v>11739</c:v>
                </c:pt>
              </c:numCache>
            </c:numRef>
          </c:val>
          <c:extLst>
            <c:ext xmlns:c16="http://schemas.microsoft.com/office/drawing/2014/chart" uri="{C3380CC4-5D6E-409C-BE32-E72D297353CC}">
              <c16:uniqueId val="{00000001-E4AD-469F-8EF8-065190E3F801}"/>
            </c:ext>
          </c:extLst>
        </c:ser>
        <c:dLbls>
          <c:dLblPos val="inEnd"/>
          <c:showLegendKey val="0"/>
          <c:showVal val="1"/>
          <c:showCatName val="0"/>
          <c:showSerName val="0"/>
          <c:showPercent val="0"/>
          <c:showBubbleSize val="0"/>
        </c:dLbls>
        <c:gapWidth val="150"/>
        <c:overlap val="100"/>
        <c:axId val="870354495"/>
        <c:axId val="1100771135"/>
      </c:barChart>
      <c:catAx>
        <c:axId val="870354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0771135"/>
        <c:crosses val="autoZero"/>
        <c:auto val="1"/>
        <c:lblAlgn val="ctr"/>
        <c:lblOffset val="100"/>
        <c:noMultiLvlLbl val="0"/>
      </c:catAx>
      <c:valAx>
        <c:axId val="1100771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No. of tax investigations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354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Does the jurisdiction offer specific</a:t>
            </a:r>
            <a:r>
              <a:rPr lang="de-DE" baseline="0"/>
              <a:t> legal protection for whistleblowers?</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DB-4830-9F79-080A1AEF40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DB-4830-9F79-080A1AEF40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DB-4830-9F79-080A1AEF402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DB-4830-9F79-080A1AEF402F}"/>
              </c:ext>
            </c:extLst>
          </c:dPt>
          <c:cat>
            <c:strRef>
              <c:f>'Whistleblower protection'!$C$46:$C$49</c:f>
              <c:strCache>
                <c:ptCount val="4"/>
                <c:pt idx="0">
                  <c:v>No</c:v>
                </c:pt>
                <c:pt idx="1">
                  <c:v>NR</c:v>
                </c:pt>
                <c:pt idx="2">
                  <c:v>NA</c:v>
                </c:pt>
                <c:pt idx="3">
                  <c:v>Yes</c:v>
                </c:pt>
              </c:strCache>
            </c:strRef>
          </c:cat>
          <c:val>
            <c:numRef>
              <c:f>'Whistleblower protection'!$D$46:$D$49</c:f>
              <c:numCache>
                <c:formatCode>General</c:formatCode>
                <c:ptCount val="4"/>
                <c:pt idx="0">
                  <c:v>4</c:v>
                </c:pt>
                <c:pt idx="1">
                  <c:v>1</c:v>
                </c:pt>
                <c:pt idx="2">
                  <c:v>1</c:v>
                </c:pt>
                <c:pt idx="3">
                  <c:v>1</c:v>
                </c:pt>
              </c:numCache>
            </c:numRef>
          </c:val>
          <c:extLst>
            <c:ext xmlns:c16="http://schemas.microsoft.com/office/drawing/2014/chart" uri="{C3380CC4-5D6E-409C-BE32-E72D297353CC}">
              <c16:uniqueId val="{00000000-03F5-4D79-B438-F0EFC40BBF8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Audits'!$D$7:$D$21</c:f>
              <c:numCache>
                <c:formatCode>#,##0</c:formatCode>
                <c:ptCount val="15"/>
                <c:pt idx="0">
                  <c:v>3920</c:v>
                </c:pt>
                <c:pt idx="1">
                  <c:v>3444</c:v>
                </c:pt>
                <c:pt idx="2">
                  <c:v>2970</c:v>
                </c:pt>
                <c:pt idx="3">
                  <c:v>0</c:v>
                </c:pt>
                <c:pt idx="4">
                  <c:v>0</c:v>
                </c:pt>
                <c:pt idx="5">
                  <c:v>0</c:v>
                </c:pt>
                <c:pt idx="6">
                  <c:v>144020</c:v>
                </c:pt>
                <c:pt idx="7">
                  <c:v>131011</c:v>
                </c:pt>
                <c:pt idx="8">
                  <c:v>118880</c:v>
                </c:pt>
                <c:pt idx="9">
                  <c:v>10278</c:v>
                </c:pt>
                <c:pt idx="10">
                  <c:v>0</c:v>
                </c:pt>
                <c:pt idx="11">
                  <c:v>0</c:v>
                </c:pt>
                <c:pt idx="12">
                  <c:v>2219790</c:v>
                </c:pt>
                <c:pt idx="13">
                  <c:v>2244664</c:v>
                </c:pt>
                <c:pt idx="14">
                  <c:v>2393852</c:v>
                </c:pt>
              </c:numCache>
            </c:numRef>
          </c:val>
          <c:extLst>
            <c:ext xmlns:c16="http://schemas.microsoft.com/office/drawing/2014/chart" uri="{C3380CC4-5D6E-409C-BE32-E72D297353CC}">
              <c16:uniqueId val="{00000000-61DC-467B-B8F8-A36907036D6A}"/>
            </c:ext>
          </c:extLst>
        </c:ser>
        <c:ser>
          <c:idx val="1"/>
          <c:order val="1"/>
          <c:tx>
            <c:strRef>
              <c:f>'Desk Audits'!$E$6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Audits'!$E$7:$E$21</c:f>
              <c:numCache>
                <c:formatCode>#,##0</c:formatCode>
                <c:ptCount val="15"/>
                <c:pt idx="0">
                  <c:v>0</c:v>
                </c:pt>
                <c:pt idx="1">
                  <c:v>0</c:v>
                </c:pt>
                <c:pt idx="2">
                  <c:v>0</c:v>
                </c:pt>
                <c:pt idx="3">
                  <c:v>635954</c:v>
                </c:pt>
                <c:pt idx="4">
                  <c:v>584461</c:v>
                </c:pt>
                <c:pt idx="5">
                  <c:v>0</c:v>
                </c:pt>
                <c:pt idx="6">
                  <c:v>134244</c:v>
                </c:pt>
                <c:pt idx="7">
                  <c:v>119572</c:v>
                </c:pt>
                <c:pt idx="8">
                  <c:v>110874</c:v>
                </c:pt>
                <c:pt idx="9">
                  <c:v>0</c:v>
                </c:pt>
                <c:pt idx="10">
                  <c:v>0</c:v>
                </c:pt>
                <c:pt idx="11">
                  <c:v>0</c:v>
                </c:pt>
                <c:pt idx="12">
                  <c:v>942357</c:v>
                </c:pt>
                <c:pt idx="13">
                  <c:v>1021712</c:v>
                </c:pt>
                <c:pt idx="14">
                  <c:v>935775</c:v>
                </c:pt>
              </c:numCache>
            </c:numRef>
          </c:val>
          <c:extLst>
            <c:ext xmlns:c16="http://schemas.microsoft.com/office/drawing/2014/chart" uri="{C3380CC4-5D6E-409C-BE32-E72D297353CC}">
              <c16:uniqueId val="{00000001-61DC-467B-B8F8-A36907036D6A}"/>
            </c:ext>
          </c:extLst>
        </c:ser>
        <c:ser>
          <c:idx val="2"/>
          <c:order val="2"/>
          <c:tx>
            <c:strRef>
              <c:f>'Desk Audits'!$F$6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Audits'!$F$7:$F$21</c:f>
              <c:numCache>
                <c:formatCode>#,##0</c:formatCode>
                <c:ptCount val="15"/>
                <c:pt idx="0">
                  <c:v>0</c:v>
                </c:pt>
                <c:pt idx="1">
                  <c:v>0</c:v>
                </c:pt>
                <c:pt idx="2">
                  <c:v>0</c:v>
                </c:pt>
                <c:pt idx="3">
                  <c:v>161493</c:v>
                </c:pt>
                <c:pt idx="4">
                  <c:v>151766</c:v>
                </c:pt>
                <c:pt idx="5">
                  <c:v>0</c:v>
                </c:pt>
                <c:pt idx="6">
                  <c:v>2811</c:v>
                </c:pt>
                <c:pt idx="7">
                  <c:v>2213</c:v>
                </c:pt>
                <c:pt idx="8">
                  <c:v>1150</c:v>
                </c:pt>
                <c:pt idx="9">
                  <c:v>0</c:v>
                </c:pt>
                <c:pt idx="10">
                  <c:v>0</c:v>
                </c:pt>
                <c:pt idx="11">
                  <c:v>0</c:v>
                </c:pt>
                <c:pt idx="12">
                  <c:v>96763</c:v>
                </c:pt>
                <c:pt idx="13">
                  <c:v>98594</c:v>
                </c:pt>
                <c:pt idx="14">
                  <c:v>80775</c:v>
                </c:pt>
              </c:numCache>
            </c:numRef>
          </c:val>
          <c:extLst>
            <c:ext xmlns:c16="http://schemas.microsoft.com/office/drawing/2014/chart" uri="{C3380CC4-5D6E-409C-BE32-E72D297353CC}">
              <c16:uniqueId val="{00000002-61DC-467B-B8F8-A36907036D6A}"/>
            </c:ext>
          </c:extLst>
        </c:ser>
        <c:ser>
          <c:idx val="3"/>
          <c:order val="3"/>
          <c:tx>
            <c:strRef>
              <c:f>'Desk Audits'!$G$6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Audits'!$G$7:$G$21</c:f>
              <c:numCache>
                <c:formatCode>#,##0</c:formatCode>
                <c:ptCount val="15"/>
                <c:pt idx="0">
                  <c:v>3920</c:v>
                </c:pt>
                <c:pt idx="1">
                  <c:v>3444</c:v>
                </c:pt>
                <c:pt idx="2">
                  <c:v>2970</c:v>
                </c:pt>
                <c:pt idx="3">
                  <c:v>0</c:v>
                </c:pt>
                <c:pt idx="4">
                  <c:v>0</c:v>
                </c:pt>
                <c:pt idx="5">
                  <c:v>0</c:v>
                </c:pt>
                <c:pt idx="6">
                  <c:v>7852</c:v>
                </c:pt>
                <c:pt idx="7">
                  <c:v>9988</c:v>
                </c:pt>
                <c:pt idx="8">
                  <c:v>7427</c:v>
                </c:pt>
                <c:pt idx="9">
                  <c:v>0</c:v>
                </c:pt>
                <c:pt idx="10">
                  <c:v>0</c:v>
                </c:pt>
                <c:pt idx="11">
                  <c:v>0</c:v>
                </c:pt>
                <c:pt idx="12">
                  <c:v>600581</c:v>
                </c:pt>
                <c:pt idx="13">
                  <c:v>602497</c:v>
                </c:pt>
                <c:pt idx="14">
                  <c:v>708772</c:v>
                </c:pt>
              </c:numCache>
            </c:numRef>
          </c:val>
          <c:extLst>
            <c:ext xmlns:c16="http://schemas.microsoft.com/office/drawing/2014/chart" uri="{C3380CC4-5D6E-409C-BE32-E72D297353CC}">
              <c16:uniqueId val="{00000003-61DC-467B-B8F8-A36907036D6A}"/>
            </c:ext>
          </c:extLst>
        </c:ser>
        <c:dLbls>
          <c:dLblPos val="outEnd"/>
          <c:showLegendKey val="0"/>
          <c:showVal val="1"/>
          <c:showCatName val="0"/>
          <c:showSerName val="0"/>
          <c:showPercent val="0"/>
          <c:showBubbleSize val="0"/>
        </c:dLbls>
        <c:gapWidth val="219"/>
        <c:overlap val="-27"/>
        <c:axId val="1161420399"/>
        <c:axId val="1122615407"/>
      </c:barChart>
      <c:catAx>
        <c:axId val="11614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615407"/>
        <c:crosses val="autoZero"/>
        <c:auto val="1"/>
        <c:lblAlgn val="ctr"/>
        <c:lblOffset val="100"/>
        <c:noMultiLvlLbl val="0"/>
      </c:catAx>
      <c:valAx>
        <c:axId val="112261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dek audits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420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Were there any cases where serious violations of the law were revealed as a result of whistleblowers who were tax administration's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5A-4533-9063-81AFEB944E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E5A-4533-9063-81AFEB944E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5A-4533-9063-81AFEB944E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5A-4533-9063-81AFEB944ECF}"/>
              </c:ext>
            </c:extLst>
          </c:dPt>
          <c:cat>
            <c:strRef>
              <c:f>'Whistleblower protection'!$C$46:$C$49</c:f>
              <c:strCache>
                <c:ptCount val="4"/>
                <c:pt idx="0">
                  <c:v>No</c:v>
                </c:pt>
                <c:pt idx="1">
                  <c:v>NR</c:v>
                </c:pt>
                <c:pt idx="2">
                  <c:v>NA</c:v>
                </c:pt>
                <c:pt idx="3">
                  <c:v>Yes</c:v>
                </c:pt>
              </c:strCache>
            </c:strRef>
          </c:cat>
          <c:val>
            <c:numRef>
              <c:f>'Whistleblower protection'!$E$46:$E$49</c:f>
              <c:numCache>
                <c:formatCode>General</c:formatCode>
                <c:ptCount val="4"/>
                <c:pt idx="0">
                  <c:v>5</c:v>
                </c:pt>
                <c:pt idx="1">
                  <c:v>1</c:v>
                </c:pt>
                <c:pt idx="2">
                  <c:v>1</c:v>
                </c:pt>
                <c:pt idx="3">
                  <c:v>0</c:v>
                </c:pt>
              </c:numCache>
            </c:numRef>
          </c:val>
          <c:extLst>
            <c:ext xmlns:c16="http://schemas.microsoft.com/office/drawing/2014/chart" uri="{C3380CC4-5D6E-409C-BE32-E72D297353CC}">
              <c16:uniqueId val="{00000000-C6BE-4A80-A13E-AB428D97DB8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Are whistleblowers at the tax administration exposed to prison terms for breaching confidentiality laws or contracts ?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9A9-403C-BA2F-E8CBF9F2B14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A9-403C-BA2F-E8CBF9F2B14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9A9-403C-BA2F-E8CBF9F2B14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9A9-403C-BA2F-E8CBF9F2B14F}"/>
              </c:ext>
            </c:extLst>
          </c:dPt>
          <c:cat>
            <c:strRef>
              <c:f>'Whistleblower protection'!$C$46:$C$49</c:f>
              <c:strCache>
                <c:ptCount val="4"/>
                <c:pt idx="0">
                  <c:v>No</c:v>
                </c:pt>
                <c:pt idx="1">
                  <c:v>NR</c:v>
                </c:pt>
                <c:pt idx="2">
                  <c:v>NA</c:v>
                </c:pt>
                <c:pt idx="3">
                  <c:v>Yes</c:v>
                </c:pt>
              </c:strCache>
            </c:strRef>
          </c:cat>
          <c:val>
            <c:numRef>
              <c:f>'Whistleblower protection'!$F$46:$F$49</c:f>
              <c:numCache>
                <c:formatCode>General</c:formatCode>
                <c:ptCount val="4"/>
                <c:pt idx="0">
                  <c:v>3</c:v>
                </c:pt>
                <c:pt idx="1">
                  <c:v>2</c:v>
                </c:pt>
                <c:pt idx="2">
                  <c:v>1</c:v>
                </c:pt>
                <c:pt idx="3">
                  <c:v>1</c:v>
                </c:pt>
              </c:numCache>
            </c:numRef>
          </c:val>
          <c:extLst>
            <c:ext xmlns:c16="http://schemas.microsoft.com/office/drawing/2014/chart" uri="{C3380CC4-5D6E-409C-BE32-E72D297353CC}">
              <c16:uniqueId val="{00000000-094D-47CE-9064-FC227993446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Were there any cases in the past where whistleblowers were sanctioned (e.g. fired or imprisoned) for divulging or publicly disclosing confidential information?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E8-4D3F-8E6C-1EC0FD106D1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E8-4D3F-8E6C-1EC0FD106D1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EE8-4D3F-8E6C-1EC0FD106D1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EE8-4D3F-8E6C-1EC0FD106D1B}"/>
              </c:ext>
            </c:extLst>
          </c:dPt>
          <c:cat>
            <c:strRef>
              <c:f>'Whistleblower protection'!$C$46:$C$49</c:f>
              <c:strCache>
                <c:ptCount val="4"/>
                <c:pt idx="0">
                  <c:v>No</c:v>
                </c:pt>
                <c:pt idx="1">
                  <c:v>NR</c:v>
                </c:pt>
                <c:pt idx="2">
                  <c:v>NA</c:v>
                </c:pt>
                <c:pt idx="3">
                  <c:v>Yes</c:v>
                </c:pt>
              </c:strCache>
            </c:strRef>
          </c:cat>
          <c:val>
            <c:numRef>
              <c:f>'Whistleblower protection'!$G$46:$G$49</c:f>
              <c:numCache>
                <c:formatCode>General</c:formatCode>
                <c:ptCount val="4"/>
                <c:pt idx="0">
                  <c:v>4</c:v>
                </c:pt>
                <c:pt idx="1">
                  <c:v>2</c:v>
                </c:pt>
                <c:pt idx="2">
                  <c:v>1</c:v>
                </c:pt>
                <c:pt idx="3">
                  <c:v>0</c:v>
                </c:pt>
              </c:numCache>
            </c:numRef>
          </c:val>
          <c:extLst>
            <c:ext xmlns:c16="http://schemas.microsoft.com/office/drawing/2014/chart" uri="{C3380CC4-5D6E-409C-BE32-E72D297353CC}">
              <c16:uniqueId val="{00000000-5B8C-4690-BF62-A7DE4338D4B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LTO!$R$6</c:f>
              <c:strCache>
                <c:ptCount val="1"/>
                <c:pt idx="0">
                  <c:v>Corporate taxpayers managed per FTE</c:v>
                </c:pt>
              </c:strCache>
            </c:strRef>
          </c:tx>
          <c:spPr>
            <a:solidFill>
              <a:schemeClr val="accent2"/>
            </a:solidFill>
            <a:ln>
              <a:noFill/>
            </a:ln>
            <a:effectLst/>
          </c:spPr>
          <c:invertIfNegative val="0"/>
          <c:cat>
            <c:multiLvlStrRef>
              <c:f>LTO!$B$7:$C$27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LTO!$R$7:$R$27</c:f>
              <c:numCache>
                <c:formatCode>0.0</c:formatCode>
                <c:ptCount val="21"/>
                <c:pt idx="0">
                  <c:v>23.291666666666668</c:v>
                </c:pt>
                <c:pt idx="3">
                  <c:v>27.679205110007096</c:v>
                </c:pt>
                <c:pt idx="6">
                  <c:v>10.904761904761905</c:v>
                </c:pt>
                <c:pt idx="9">
                  <c:v>20.75</c:v>
                </c:pt>
                <c:pt idx="12">
                  <c:v>0</c:v>
                </c:pt>
                <c:pt idx="15">
                  <c:v>4.9074074074074074</c:v>
                </c:pt>
                <c:pt idx="18">
                  <c:v>5.9391304347826086</c:v>
                </c:pt>
              </c:numCache>
            </c:numRef>
          </c:val>
          <c:extLst>
            <c:ext xmlns:c16="http://schemas.microsoft.com/office/drawing/2014/chart" uri="{C3380CC4-5D6E-409C-BE32-E72D297353CC}">
              <c16:uniqueId val="{00000001-8982-481B-AABC-0EDB6E45CDEE}"/>
            </c:ext>
          </c:extLst>
        </c:ser>
        <c:dLbls>
          <c:showLegendKey val="0"/>
          <c:showVal val="0"/>
          <c:showCatName val="0"/>
          <c:showSerName val="0"/>
          <c:showPercent val="0"/>
          <c:showBubbleSize val="0"/>
        </c:dLbls>
        <c:gapWidth val="219"/>
        <c:overlap val="-27"/>
        <c:axId val="1595244224"/>
        <c:axId val="1628258080"/>
      </c:barChart>
      <c:catAx>
        <c:axId val="159524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8258080"/>
        <c:crosses val="autoZero"/>
        <c:auto val="1"/>
        <c:lblAlgn val="ctr"/>
        <c:lblOffset val="100"/>
        <c:noMultiLvlLbl val="0"/>
      </c:catAx>
      <c:valAx>
        <c:axId val="1628258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24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exchanged</a:t>
            </a:r>
            <a:r>
              <a:rPr lang="en-US" baseline="0"/>
              <a:t> as percentage of total staff</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LTO!$Q$6</c:f>
              <c:strCache>
                <c:ptCount val="1"/>
                <c:pt idx="0">
                  <c:v>Staff turnover by total staff in LTO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LTO!$B$7:$C$27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LTO!$Q$7:$Q$27</c:f>
              <c:numCache>
                <c:formatCode>0.0%</c:formatCode>
                <c:ptCount val="21"/>
                <c:pt idx="0">
                  <c:v>0</c:v>
                </c:pt>
                <c:pt idx="1">
                  <c:v>4.7619047619047616E-2</c:v>
                </c:pt>
                <c:pt idx="2">
                  <c:v>3.8461538461538464E-2</c:v>
                </c:pt>
                <c:pt idx="3">
                  <c:v>8.5166784953867994E-2</c:v>
                </c:pt>
                <c:pt idx="4">
                  <c:v>2.0311442112389982E-2</c:v>
                </c:pt>
                <c:pt idx="5">
                  <c:v>6.7817509247842175E-2</c:v>
                </c:pt>
                <c:pt idx="6">
                  <c:v>2.3809523809523808E-2</c:v>
                </c:pt>
                <c:pt idx="7">
                  <c:v>0.15</c:v>
                </c:pt>
                <c:pt idx="8">
                  <c:v>9.5238095238095233E-2</c:v>
                </c:pt>
                <c:pt idx="9">
                  <c:v>3.3333333333333333E-2</c:v>
                </c:pt>
                <c:pt idx="10">
                  <c:v>0</c:v>
                </c:pt>
                <c:pt idx="11">
                  <c:v>0</c:v>
                </c:pt>
                <c:pt idx="12" formatCode="General">
                  <c:v>0</c:v>
                </c:pt>
                <c:pt idx="13" formatCode="General">
                  <c:v>0</c:v>
                </c:pt>
                <c:pt idx="14" formatCode="General">
                  <c:v>0</c:v>
                </c:pt>
                <c:pt idx="15">
                  <c:v>2.3148148148148147E-2</c:v>
                </c:pt>
                <c:pt idx="16">
                  <c:v>0</c:v>
                </c:pt>
                <c:pt idx="17">
                  <c:v>0</c:v>
                </c:pt>
                <c:pt idx="18">
                  <c:v>6.0869565217391307E-2</c:v>
                </c:pt>
                <c:pt idx="19">
                  <c:v>6.9565217391304349E-2</c:v>
                </c:pt>
                <c:pt idx="20">
                  <c:v>4.9295774647887321E-2</c:v>
                </c:pt>
              </c:numCache>
            </c:numRef>
          </c:val>
          <c:extLst>
            <c:ext xmlns:c16="http://schemas.microsoft.com/office/drawing/2014/chart" uri="{C3380CC4-5D6E-409C-BE32-E72D297353CC}">
              <c16:uniqueId val="{00000000-A70D-4B95-B04B-DFF4F235BE66}"/>
            </c:ext>
          </c:extLst>
        </c:ser>
        <c:dLbls>
          <c:dLblPos val="outEnd"/>
          <c:showLegendKey val="0"/>
          <c:showVal val="1"/>
          <c:showCatName val="0"/>
          <c:showSerName val="0"/>
          <c:showPercent val="0"/>
          <c:showBubbleSize val="0"/>
        </c:dLbls>
        <c:gapWidth val="219"/>
        <c:overlap val="-27"/>
        <c:axId val="1333818272"/>
        <c:axId val="1628245184"/>
      </c:barChart>
      <c:catAx>
        <c:axId val="133381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8245184"/>
        <c:crosses val="autoZero"/>
        <c:auto val="1"/>
        <c:lblAlgn val="ctr"/>
        <c:lblOffset val="100"/>
        <c:noMultiLvlLbl val="0"/>
      </c:catAx>
      <c:valAx>
        <c:axId val="1628245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818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LTO staff</a:t>
            </a:r>
            <a:r>
              <a:rPr lang="de-DE" baseline="0"/>
              <a:t> working on the premises of the firm</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D08-4CA5-8990-8EDB077866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D08-4CA5-8990-8EDB0778660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08-4CA5-8990-8EDB077866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D08-4CA5-8990-8EDB07786605}"/>
              </c:ext>
            </c:extLst>
          </c:dPt>
          <c:cat>
            <c:strRef>
              <c:f>LTO!$H$46:$H$49</c:f>
              <c:strCache>
                <c:ptCount val="4"/>
                <c:pt idx="0">
                  <c:v>Yes</c:v>
                </c:pt>
                <c:pt idx="1">
                  <c:v>No</c:v>
                </c:pt>
                <c:pt idx="2">
                  <c:v>NR</c:v>
                </c:pt>
                <c:pt idx="3">
                  <c:v>N/A</c:v>
                </c:pt>
              </c:strCache>
            </c:strRef>
          </c:cat>
          <c:val>
            <c:numRef>
              <c:f>LTO!$I$46:$I$49</c:f>
              <c:numCache>
                <c:formatCode>General</c:formatCode>
                <c:ptCount val="4"/>
                <c:pt idx="0">
                  <c:v>1</c:v>
                </c:pt>
                <c:pt idx="1">
                  <c:v>4</c:v>
                </c:pt>
                <c:pt idx="2">
                  <c:v>1</c:v>
                </c:pt>
                <c:pt idx="3">
                  <c:v>1</c:v>
                </c:pt>
              </c:numCache>
            </c:numRef>
          </c:val>
          <c:extLst>
            <c:ext xmlns:c16="http://schemas.microsoft.com/office/drawing/2014/chart" uri="{C3380CC4-5D6E-409C-BE32-E72D297353CC}">
              <c16:uniqueId val="{00000000-ECC2-4788-8459-30C6C7BE489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Staff working in the LTO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LTO!$D$6</c:f>
              <c:strCache>
                <c:ptCount val="1"/>
                <c:pt idx="0">
                  <c:v>Total number of staff</c:v>
                </c:pt>
              </c:strCache>
            </c:strRef>
          </c:tx>
          <c:spPr>
            <a:solidFill>
              <a:schemeClr val="accent1"/>
            </a:solidFill>
            <a:ln>
              <a:noFill/>
            </a:ln>
            <a:effectLst/>
          </c:spPr>
          <c:invertIfNegative val="0"/>
          <c:cat>
            <c:multiLvlStrRef>
              <c:f>LTO!$B$7:$C$27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LTO!$D$7:$D$27</c:f>
              <c:numCache>
                <c:formatCode>#,##0</c:formatCode>
                <c:ptCount val="21"/>
                <c:pt idx="0" formatCode="General">
                  <c:v>24</c:v>
                </c:pt>
                <c:pt idx="1">
                  <c:v>21</c:v>
                </c:pt>
                <c:pt idx="2">
                  <c:v>26</c:v>
                </c:pt>
                <c:pt idx="3" formatCode="General">
                  <c:v>140.9</c:v>
                </c:pt>
                <c:pt idx="4">
                  <c:v>147.69999999999999</c:v>
                </c:pt>
                <c:pt idx="5">
                  <c:v>162.19999999999999</c:v>
                </c:pt>
                <c:pt idx="6" formatCode="General">
                  <c:v>42</c:v>
                </c:pt>
                <c:pt idx="7">
                  <c:v>40</c:v>
                </c:pt>
                <c:pt idx="8">
                  <c:v>42</c:v>
                </c:pt>
                <c:pt idx="9" formatCode="General">
                  <c:v>60</c:v>
                </c:pt>
                <c:pt idx="10">
                  <c:v>59</c:v>
                </c:pt>
                <c:pt idx="11">
                  <c:v>55</c:v>
                </c:pt>
                <c:pt idx="12" formatCode="General">
                  <c:v>0</c:v>
                </c:pt>
                <c:pt idx="13" formatCode="General">
                  <c:v>0</c:v>
                </c:pt>
                <c:pt idx="14" formatCode="General">
                  <c:v>0</c:v>
                </c:pt>
                <c:pt idx="15">
                  <c:v>216</c:v>
                </c:pt>
                <c:pt idx="16">
                  <c:v>213</c:v>
                </c:pt>
                <c:pt idx="17">
                  <c:v>195</c:v>
                </c:pt>
                <c:pt idx="18" formatCode="General">
                  <c:v>115</c:v>
                </c:pt>
                <c:pt idx="19">
                  <c:v>115</c:v>
                </c:pt>
                <c:pt idx="20">
                  <c:v>142</c:v>
                </c:pt>
              </c:numCache>
            </c:numRef>
          </c:val>
          <c:extLst>
            <c:ext xmlns:c16="http://schemas.microsoft.com/office/drawing/2014/chart" uri="{C3380CC4-5D6E-409C-BE32-E72D297353CC}">
              <c16:uniqueId val="{00000000-0430-4047-8B8D-DE388E657802}"/>
            </c:ext>
          </c:extLst>
        </c:ser>
        <c:dLbls>
          <c:showLegendKey val="0"/>
          <c:showVal val="0"/>
          <c:showCatName val="0"/>
          <c:showSerName val="0"/>
          <c:showPercent val="0"/>
          <c:showBubbleSize val="0"/>
        </c:dLbls>
        <c:gapWidth val="219"/>
        <c:overlap val="-27"/>
        <c:axId val="1562300736"/>
        <c:axId val="1565193680"/>
      </c:barChart>
      <c:catAx>
        <c:axId val="156230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5193680"/>
        <c:crosses val="autoZero"/>
        <c:auto val="1"/>
        <c:lblAlgn val="ctr"/>
        <c:lblOffset val="100"/>
        <c:noMultiLvlLbl val="0"/>
      </c:catAx>
      <c:valAx>
        <c:axId val="1565193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230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LTO!$Q$37</c:f>
              <c:strCache>
                <c:ptCount val="1"/>
                <c:pt idx="0">
                  <c:v>Staff turnover in LTO, average 2015-2017</c:v>
                </c:pt>
              </c:strCache>
            </c:strRef>
          </c:tx>
          <c:spPr>
            <a:solidFill>
              <a:schemeClr val="accent1"/>
            </a:solidFill>
            <a:ln>
              <a:noFill/>
            </a:ln>
            <a:effectLst/>
          </c:spPr>
          <c:invertIfNegative val="0"/>
          <c:cat>
            <c:strRef>
              <c:f>LTO!$B$38:$B$44</c:f>
              <c:strCache>
                <c:ptCount val="7"/>
                <c:pt idx="0">
                  <c:v>CYP</c:v>
                </c:pt>
                <c:pt idx="1">
                  <c:v>FIN</c:v>
                </c:pt>
                <c:pt idx="2">
                  <c:v>LTU</c:v>
                </c:pt>
                <c:pt idx="3">
                  <c:v>LVA</c:v>
                </c:pt>
                <c:pt idx="4">
                  <c:v>POL</c:v>
                </c:pt>
                <c:pt idx="5">
                  <c:v>PRT</c:v>
                </c:pt>
                <c:pt idx="6">
                  <c:v>SVK</c:v>
                </c:pt>
              </c:strCache>
            </c:strRef>
          </c:cat>
          <c:val>
            <c:numRef>
              <c:f>LTO!$Q$38:$Q$44</c:f>
              <c:numCache>
                <c:formatCode>0.00%</c:formatCode>
                <c:ptCount val="7"/>
                <c:pt idx="0">
                  <c:v>2.8169014084507039E-2</c:v>
                </c:pt>
                <c:pt idx="1">
                  <c:v>5.7675244010647726E-2</c:v>
                </c:pt>
                <c:pt idx="2">
                  <c:v>8.9682539682539683E-2</c:v>
                </c:pt>
                <c:pt idx="3">
                  <c:v>1.1111111111111112E-2</c:v>
                </c:pt>
                <c:pt idx="4">
                  <c:v>0</c:v>
                </c:pt>
                <c:pt idx="5">
                  <c:v>7.716049382716049E-3</c:v>
                </c:pt>
                <c:pt idx="6">
                  <c:v>5.9139784946236555E-2</c:v>
                </c:pt>
              </c:numCache>
            </c:numRef>
          </c:val>
          <c:extLst>
            <c:ext xmlns:c16="http://schemas.microsoft.com/office/drawing/2014/chart" uri="{C3380CC4-5D6E-409C-BE32-E72D297353CC}">
              <c16:uniqueId val="{00000000-1857-4DBB-A453-6F8F5733132A}"/>
            </c:ext>
          </c:extLst>
        </c:ser>
        <c:dLbls>
          <c:showLegendKey val="0"/>
          <c:showVal val="0"/>
          <c:showCatName val="0"/>
          <c:showSerName val="0"/>
          <c:showPercent val="0"/>
          <c:showBubbleSize val="0"/>
        </c:dLbls>
        <c:gapWidth val="219"/>
        <c:overlap val="-27"/>
        <c:axId val="1559545264"/>
        <c:axId val="1497772768"/>
      </c:barChart>
      <c:catAx>
        <c:axId val="155954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7772768"/>
        <c:crosses val="autoZero"/>
        <c:auto val="1"/>
        <c:lblAlgn val="ctr"/>
        <c:lblOffset val="100"/>
        <c:noMultiLvlLbl val="0"/>
      </c:catAx>
      <c:valAx>
        <c:axId val="1497772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9545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in</a:t>
            </a:r>
            <a:r>
              <a:rPr lang="en-US" baseline="0"/>
              <a:t> HNWI unit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HNWI!$D$48</c:f>
              <c:strCache>
                <c:ptCount val="1"/>
                <c:pt idx="0">
                  <c:v>Staff</c:v>
                </c:pt>
              </c:strCache>
            </c:strRef>
          </c:tx>
          <c:spPr>
            <a:solidFill>
              <a:schemeClr val="accent1"/>
            </a:solidFill>
            <a:ln>
              <a:noFill/>
            </a:ln>
            <a:effectLst/>
          </c:spPr>
          <c:invertIfNegative val="0"/>
          <c:cat>
            <c:multiLvlStrRef>
              <c:f>HNWI!$B$49:$C$50</c:f>
              <c:multiLvlStrCache>
                <c:ptCount val="2"/>
                <c:lvl>
                  <c:pt idx="0">
                    <c:v>2017</c:v>
                  </c:pt>
                  <c:pt idx="1">
                    <c:v>2017</c:v>
                  </c:pt>
                </c:lvl>
                <c:lvl>
                  <c:pt idx="0">
                    <c:v>FIN</c:v>
                  </c:pt>
                  <c:pt idx="1">
                    <c:v>PRT</c:v>
                  </c:pt>
                </c:lvl>
              </c:multiLvlStrCache>
            </c:multiLvlStrRef>
          </c:cat>
          <c:val>
            <c:numRef>
              <c:f>HNWI!$D$49:$D$50</c:f>
              <c:numCache>
                <c:formatCode>General</c:formatCode>
                <c:ptCount val="2"/>
                <c:pt idx="0">
                  <c:v>10</c:v>
                </c:pt>
                <c:pt idx="1">
                  <c:v>9</c:v>
                </c:pt>
              </c:numCache>
            </c:numRef>
          </c:val>
          <c:extLst>
            <c:ext xmlns:c16="http://schemas.microsoft.com/office/drawing/2014/chart" uri="{C3380CC4-5D6E-409C-BE32-E72D297353CC}">
              <c16:uniqueId val="{00000000-D90B-49E8-960F-A2DBE95B8FA1}"/>
            </c:ext>
          </c:extLst>
        </c:ser>
        <c:dLbls>
          <c:showLegendKey val="0"/>
          <c:showVal val="0"/>
          <c:showCatName val="0"/>
          <c:showSerName val="0"/>
          <c:showPercent val="0"/>
          <c:showBubbleSize val="0"/>
        </c:dLbls>
        <c:gapWidth val="219"/>
        <c:overlap val="-27"/>
        <c:axId val="1549836096"/>
        <c:axId val="1658546752"/>
      </c:barChart>
      <c:catAx>
        <c:axId val="154983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8546752"/>
        <c:crosses val="autoZero"/>
        <c:auto val="1"/>
        <c:lblAlgn val="ctr"/>
        <c:lblOffset val="100"/>
        <c:noMultiLvlLbl val="0"/>
      </c:catAx>
      <c:valAx>
        <c:axId val="165854675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9836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400" b="0" i="0" baseline="0">
                <a:effectLst/>
              </a:rPr>
              <a:t>Number of staff left working in the private sector each year as percentage of total staff (FTE)</a:t>
            </a:r>
            <a:endParaRPr lang="de-DE" sz="11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0"/>
          <c:tx>
            <c:strRef>
              <c:f>'Staff mobility'!$Q$6</c:f>
              <c:strCache>
                <c:ptCount val="1"/>
                <c:pt idx="0">
                  <c:v>Percentage of total staff of the tax administration that left working for the private sector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'Staff mobility'!$B$7:$C$27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'Staff mobility'!$Q$7:$Q$27</c:f>
              <c:numCache>
                <c:formatCode>0.0%</c:formatCode>
                <c:ptCount val="21"/>
                <c:pt idx="0">
                  <c:v>0</c:v>
                </c:pt>
                <c:pt idx="1">
                  <c:v>0</c:v>
                </c:pt>
                <c:pt idx="2">
                  <c:v>0</c:v>
                </c:pt>
                <c:pt idx="3">
                  <c:v>4.1008816895632561E-3</c:v>
                </c:pt>
                <c:pt idx="4">
                  <c:v>4.7160139429977448E-3</c:v>
                </c:pt>
                <c:pt idx="5">
                  <c:v>2.8706171826942792E-3</c:v>
                </c:pt>
                <c:pt idx="6">
                  <c:v>8.8559814169570261E-2</c:v>
                </c:pt>
                <c:pt idx="7">
                  <c:v>0.11411149825783973</c:v>
                </c:pt>
                <c:pt idx="8">
                  <c:v>7.2590011614401859E-2</c:v>
                </c:pt>
                <c:pt idx="9" formatCode="General">
                  <c:v>0</c:v>
                </c:pt>
                <c:pt idx="10" formatCode="#,##0">
                  <c:v>0</c:v>
                </c:pt>
                <c:pt idx="11" formatCode="#,##0">
                  <c:v>0</c:v>
                </c:pt>
                <c:pt idx="12" formatCode="General">
                  <c:v>0</c:v>
                </c:pt>
                <c:pt idx="13" formatCode="#,##0">
                  <c:v>0</c:v>
                </c:pt>
                <c:pt idx="14" formatCode="#,##0">
                  <c:v>0</c:v>
                </c:pt>
                <c:pt idx="15">
                  <c:v>0</c:v>
                </c:pt>
                <c:pt idx="16">
                  <c:v>0</c:v>
                </c:pt>
                <c:pt idx="17">
                  <c:v>0</c:v>
                </c:pt>
                <c:pt idx="18" formatCode="General">
                  <c:v>0</c:v>
                </c:pt>
                <c:pt idx="19" formatCode="#,##0">
                  <c:v>0</c:v>
                </c:pt>
                <c:pt idx="20" formatCode="#,##0">
                  <c:v>0</c:v>
                </c:pt>
              </c:numCache>
            </c:numRef>
          </c:val>
          <c:extLst>
            <c:ext xmlns:c16="http://schemas.microsoft.com/office/drawing/2014/chart" uri="{C3380CC4-5D6E-409C-BE32-E72D297353CC}">
              <c16:uniqueId val="{00000001-D75C-43FF-A556-A3FAD17255A8}"/>
            </c:ext>
          </c:extLst>
        </c:ser>
        <c:ser>
          <c:idx val="2"/>
          <c:order val="1"/>
          <c:tx>
            <c:strRef>
              <c:f>'Staff mobility'!$R$6</c:f>
              <c:strCache>
                <c:ptCount val="1"/>
                <c:pt idx="0">
                  <c:v>Number of civil servant staff left as percentage of total staff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'Staff mobility'!$B$7:$C$27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'Staff mobility'!$R$7:$R$27</c:f>
              <c:numCache>
                <c:formatCode>0.0%</c:formatCode>
                <c:ptCount val="21"/>
                <c:pt idx="0">
                  <c:v>0</c:v>
                </c:pt>
                <c:pt idx="1">
                  <c:v>0</c:v>
                </c:pt>
                <c:pt idx="2">
                  <c:v>0</c:v>
                </c:pt>
                <c:pt idx="3">
                  <c:v>3.6907935206069303E-3</c:v>
                </c:pt>
                <c:pt idx="4">
                  <c:v>4.5109698585195819E-3</c:v>
                </c:pt>
                <c:pt idx="5">
                  <c:v>2.6655730982161163E-3</c:v>
                </c:pt>
                <c:pt idx="6">
                  <c:v>5.4878048780487805E-2</c:v>
                </c:pt>
                <c:pt idx="7">
                  <c:v>7.7816492450638791E-2</c:v>
                </c:pt>
                <c:pt idx="8">
                  <c:v>4.4134727061556328E-2</c:v>
                </c:pt>
                <c:pt idx="9" formatCode="General">
                  <c:v>0</c:v>
                </c:pt>
                <c:pt idx="10" formatCode="#,##0">
                  <c:v>0</c:v>
                </c:pt>
                <c:pt idx="11" formatCode="#,##0">
                  <c:v>0</c:v>
                </c:pt>
                <c:pt idx="12" formatCode="General">
                  <c:v>0</c:v>
                </c:pt>
                <c:pt idx="13" formatCode="#,##0">
                  <c:v>0</c:v>
                </c:pt>
                <c:pt idx="14" formatCode="#,##0">
                  <c:v>0</c:v>
                </c:pt>
                <c:pt idx="15">
                  <c:v>0</c:v>
                </c:pt>
                <c:pt idx="16">
                  <c:v>0</c:v>
                </c:pt>
                <c:pt idx="17">
                  <c:v>0</c:v>
                </c:pt>
                <c:pt idx="18" formatCode="General">
                  <c:v>0</c:v>
                </c:pt>
                <c:pt idx="19" formatCode="#,##0">
                  <c:v>0</c:v>
                </c:pt>
                <c:pt idx="20" formatCode="#,##0">
                  <c:v>0</c:v>
                </c:pt>
              </c:numCache>
            </c:numRef>
          </c:val>
          <c:extLst>
            <c:ext xmlns:c16="http://schemas.microsoft.com/office/drawing/2014/chart" uri="{C3380CC4-5D6E-409C-BE32-E72D297353CC}">
              <c16:uniqueId val="{00000002-D75C-43FF-A556-A3FAD17255A8}"/>
            </c:ext>
          </c:extLst>
        </c:ser>
        <c:dLbls>
          <c:dLblPos val="outEnd"/>
          <c:showLegendKey val="0"/>
          <c:showVal val="1"/>
          <c:showCatName val="0"/>
          <c:showSerName val="0"/>
          <c:showPercent val="0"/>
          <c:showBubbleSize val="0"/>
        </c:dLbls>
        <c:gapWidth val="219"/>
        <c:overlap val="-27"/>
        <c:axId val="1503174000"/>
        <c:axId val="1628285952"/>
      </c:barChart>
      <c:catAx>
        <c:axId val="150317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8285952"/>
        <c:crosses val="autoZero"/>
        <c:auto val="1"/>
        <c:lblAlgn val="ctr"/>
        <c:lblOffset val="100"/>
        <c:noMultiLvlLbl val="0"/>
      </c:catAx>
      <c:valAx>
        <c:axId val="1628285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317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Audits'!$D$7:$D$21</c:f>
              <c:numCache>
                <c:formatCode>#,##0</c:formatCode>
                <c:ptCount val="15"/>
                <c:pt idx="0">
                  <c:v>3920</c:v>
                </c:pt>
                <c:pt idx="1">
                  <c:v>3444</c:v>
                </c:pt>
                <c:pt idx="2">
                  <c:v>2970</c:v>
                </c:pt>
                <c:pt idx="3">
                  <c:v>0</c:v>
                </c:pt>
                <c:pt idx="4">
                  <c:v>0</c:v>
                </c:pt>
                <c:pt idx="5">
                  <c:v>0</c:v>
                </c:pt>
                <c:pt idx="6">
                  <c:v>144020</c:v>
                </c:pt>
                <c:pt idx="7">
                  <c:v>131011</c:v>
                </c:pt>
                <c:pt idx="8">
                  <c:v>118880</c:v>
                </c:pt>
                <c:pt idx="9">
                  <c:v>10278</c:v>
                </c:pt>
                <c:pt idx="10">
                  <c:v>0</c:v>
                </c:pt>
                <c:pt idx="11">
                  <c:v>0</c:v>
                </c:pt>
                <c:pt idx="12">
                  <c:v>2219790</c:v>
                </c:pt>
                <c:pt idx="13">
                  <c:v>2244664</c:v>
                </c:pt>
                <c:pt idx="14">
                  <c:v>2393852</c:v>
                </c:pt>
              </c:numCache>
            </c:numRef>
          </c:val>
          <c:extLst>
            <c:ext xmlns:c16="http://schemas.microsoft.com/office/drawing/2014/chart" uri="{C3380CC4-5D6E-409C-BE32-E72D297353CC}">
              <c16:uniqueId val="{00000000-7A96-46F2-9011-E6BA4B92AA45}"/>
            </c:ext>
          </c:extLst>
        </c:ser>
        <c:ser>
          <c:idx val="1"/>
          <c:order val="1"/>
          <c:tx>
            <c:strRef>
              <c:f>'Desk Audits'!$E$6</c:f>
              <c:strCache>
                <c:ptCount val="1"/>
                <c:pt idx="0">
                  <c:v>PIT</c:v>
                </c:pt>
              </c:strCache>
            </c:strRef>
          </c:tx>
          <c:spPr>
            <a:solidFill>
              <a:schemeClr val="accent2"/>
            </a:solidFill>
            <a:ln>
              <a:noFill/>
            </a:ln>
            <a:effectLst/>
          </c:spPr>
          <c:invertIfNegative val="0"/>
          <c:dLbls>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96-46F2-9011-E6BA4B92AA45}"/>
                </c:ext>
              </c:extLst>
            </c:dLbl>
            <c:dLbl>
              <c:idx val="1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96-46F2-9011-E6BA4B92AA45}"/>
                </c:ext>
              </c:extLst>
            </c:dLbl>
            <c:dLbl>
              <c:idx val="1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A96-46F2-9011-E6BA4B92AA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Audits'!$E$7:$E$21</c:f>
              <c:numCache>
                <c:formatCode>#,##0</c:formatCode>
                <c:ptCount val="15"/>
                <c:pt idx="0">
                  <c:v>0</c:v>
                </c:pt>
                <c:pt idx="1">
                  <c:v>0</c:v>
                </c:pt>
                <c:pt idx="2">
                  <c:v>0</c:v>
                </c:pt>
                <c:pt idx="3">
                  <c:v>635954</c:v>
                </c:pt>
                <c:pt idx="4">
                  <c:v>584461</c:v>
                </c:pt>
                <c:pt idx="5">
                  <c:v>0</c:v>
                </c:pt>
                <c:pt idx="6">
                  <c:v>134244</c:v>
                </c:pt>
                <c:pt idx="7">
                  <c:v>119572</c:v>
                </c:pt>
                <c:pt idx="8">
                  <c:v>110874</c:v>
                </c:pt>
                <c:pt idx="9">
                  <c:v>0</c:v>
                </c:pt>
                <c:pt idx="10">
                  <c:v>0</c:v>
                </c:pt>
                <c:pt idx="11">
                  <c:v>0</c:v>
                </c:pt>
                <c:pt idx="12">
                  <c:v>942357</c:v>
                </c:pt>
                <c:pt idx="13">
                  <c:v>1021712</c:v>
                </c:pt>
                <c:pt idx="14">
                  <c:v>935775</c:v>
                </c:pt>
              </c:numCache>
            </c:numRef>
          </c:val>
          <c:extLst>
            <c:ext xmlns:c16="http://schemas.microsoft.com/office/drawing/2014/chart" uri="{C3380CC4-5D6E-409C-BE32-E72D297353CC}">
              <c16:uniqueId val="{00000001-7A96-46F2-9011-E6BA4B92AA45}"/>
            </c:ext>
          </c:extLst>
        </c:ser>
        <c:ser>
          <c:idx val="2"/>
          <c:order val="2"/>
          <c:tx>
            <c:strRef>
              <c:f>'Desk Audits'!$F$6</c:f>
              <c:strCache>
                <c:ptCount val="1"/>
                <c:pt idx="0">
                  <c:v>CIT</c:v>
                </c:pt>
              </c:strCache>
            </c:strRef>
          </c:tx>
          <c:spPr>
            <a:solidFill>
              <a:schemeClr val="accent3"/>
            </a:solidFill>
            <a:ln>
              <a:noFill/>
            </a:ln>
            <a:effectLst/>
          </c:spPr>
          <c:invertIfNegative val="0"/>
          <c:dLbls>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96-46F2-9011-E6BA4B92AA45}"/>
                </c:ext>
              </c:extLst>
            </c:dLbl>
            <c:dLbl>
              <c:idx val="1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96-46F2-9011-E6BA4B92AA45}"/>
                </c:ext>
              </c:extLst>
            </c:dLbl>
            <c:dLbl>
              <c:idx val="1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96-46F2-9011-E6BA4B92AA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Audits'!$F$7:$F$21</c:f>
              <c:numCache>
                <c:formatCode>#,##0</c:formatCode>
                <c:ptCount val="15"/>
                <c:pt idx="0">
                  <c:v>0</c:v>
                </c:pt>
                <c:pt idx="1">
                  <c:v>0</c:v>
                </c:pt>
                <c:pt idx="2">
                  <c:v>0</c:v>
                </c:pt>
                <c:pt idx="3">
                  <c:v>161493</c:v>
                </c:pt>
                <c:pt idx="4">
                  <c:v>151766</c:v>
                </c:pt>
                <c:pt idx="5">
                  <c:v>0</c:v>
                </c:pt>
                <c:pt idx="6">
                  <c:v>2811</c:v>
                </c:pt>
                <c:pt idx="7">
                  <c:v>2213</c:v>
                </c:pt>
                <c:pt idx="8">
                  <c:v>1150</c:v>
                </c:pt>
                <c:pt idx="9">
                  <c:v>0</c:v>
                </c:pt>
                <c:pt idx="10">
                  <c:v>0</c:v>
                </c:pt>
                <c:pt idx="11">
                  <c:v>0</c:v>
                </c:pt>
                <c:pt idx="12">
                  <c:v>96763</c:v>
                </c:pt>
                <c:pt idx="13">
                  <c:v>98594</c:v>
                </c:pt>
                <c:pt idx="14">
                  <c:v>80775</c:v>
                </c:pt>
              </c:numCache>
            </c:numRef>
          </c:val>
          <c:extLst>
            <c:ext xmlns:c16="http://schemas.microsoft.com/office/drawing/2014/chart" uri="{C3380CC4-5D6E-409C-BE32-E72D297353CC}">
              <c16:uniqueId val="{00000002-7A96-46F2-9011-E6BA4B92AA45}"/>
            </c:ext>
          </c:extLst>
        </c:ser>
        <c:ser>
          <c:idx val="3"/>
          <c:order val="3"/>
          <c:tx>
            <c:strRef>
              <c:f>'Desk Audits'!$G$6</c:f>
              <c:strCache>
                <c:ptCount val="1"/>
                <c:pt idx="0">
                  <c:v>VAT</c:v>
                </c:pt>
              </c:strCache>
            </c:strRef>
          </c:tx>
          <c:spPr>
            <a:solidFill>
              <a:schemeClr val="accent4"/>
            </a:solidFill>
            <a:ln>
              <a:noFill/>
            </a:ln>
            <a:effectLst/>
          </c:spPr>
          <c:invertIfNegative val="0"/>
          <c:dLbls>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96-46F2-9011-E6BA4B92AA45}"/>
                </c:ext>
              </c:extLst>
            </c:dLbl>
            <c:dLbl>
              <c:idx val="1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96-46F2-9011-E6BA4B92AA45}"/>
                </c:ext>
              </c:extLst>
            </c:dLbl>
            <c:dLbl>
              <c:idx val="11"/>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A96-46F2-9011-E6BA4B92AA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Audits'!$B$7:$C$21</c:f>
              <c:multiLvlStrCache>
                <c:ptCount val="15"/>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lvl>
                <c:lvl>
                  <c:pt idx="0">
                    <c:v>CYP</c:v>
                  </c:pt>
                  <c:pt idx="3">
                    <c:v>FIN</c:v>
                  </c:pt>
                  <c:pt idx="6">
                    <c:v>LTU</c:v>
                  </c:pt>
                  <c:pt idx="9">
                    <c:v>LVA</c:v>
                  </c:pt>
                  <c:pt idx="12">
                    <c:v>POL</c:v>
                  </c:pt>
                </c:lvl>
              </c:multiLvlStrCache>
            </c:multiLvlStrRef>
          </c:cat>
          <c:val>
            <c:numRef>
              <c:f>'Desk Audits'!$G$7:$G$21</c:f>
              <c:numCache>
                <c:formatCode>#,##0</c:formatCode>
                <c:ptCount val="15"/>
                <c:pt idx="0">
                  <c:v>3920</c:v>
                </c:pt>
                <c:pt idx="1">
                  <c:v>3444</c:v>
                </c:pt>
                <c:pt idx="2">
                  <c:v>2970</c:v>
                </c:pt>
                <c:pt idx="3">
                  <c:v>0</c:v>
                </c:pt>
                <c:pt idx="4">
                  <c:v>0</c:v>
                </c:pt>
                <c:pt idx="5">
                  <c:v>0</c:v>
                </c:pt>
                <c:pt idx="6">
                  <c:v>7852</c:v>
                </c:pt>
                <c:pt idx="7">
                  <c:v>9988</c:v>
                </c:pt>
                <c:pt idx="8">
                  <c:v>7427</c:v>
                </c:pt>
                <c:pt idx="9">
                  <c:v>0</c:v>
                </c:pt>
                <c:pt idx="10">
                  <c:v>0</c:v>
                </c:pt>
                <c:pt idx="11">
                  <c:v>0</c:v>
                </c:pt>
                <c:pt idx="12">
                  <c:v>600581</c:v>
                </c:pt>
                <c:pt idx="13">
                  <c:v>602497</c:v>
                </c:pt>
                <c:pt idx="14">
                  <c:v>708772</c:v>
                </c:pt>
              </c:numCache>
            </c:numRef>
          </c:val>
          <c:extLst>
            <c:ext xmlns:c16="http://schemas.microsoft.com/office/drawing/2014/chart" uri="{C3380CC4-5D6E-409C-BE32-E72D297353CC}">
              <c16:uniqueId val="{00000003-7A96-46F2-9011-E6BA4B92AA45}"/>
            </c:ext>
          </c:extLst>
        </c:ser>
        <c:dLbls>
          <c:dLblPos val="outEnd"/>
          <c:showLegendKey val="0"/>
          <c:showVal val="1"/>
          <c:showCatName val="0"/>
          <c:showSerName val="0"/>
          <c:showPercent val="0"/>
          <c:showBubbleSize val="0"/>
        </c:dLbls>
        <c:gapWidth val="219"/>
        <c:overlap val="-27"/>
        <c:axId val="1161420399"/>
        <c:axId val="1122615407"/>
      </c:barChart>
      <c:catAx>
        <c:axId val="11614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615407"/>
        <c:crosses val="autoZero"/>
        <c:auto val="1"/>
        <c:lblAlgn val="ctr"/>
        <c:lblOffset val="100"/>
        <c:noMultiLvlLbl val="0"/>
      </c:catAx>
      <c:valAx>
        <c:axId val="112261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dek audits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420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Percentage</a:t>
            </a:r>
            <a:r>
              <a:rPr lang="de-DE" baseline="0"/>
              <a:t> of staff left working for the private sector - comparing LTO with the whole tax administration</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'Staff mobility'!$Q$6</c:f>
              <c:strCache>
                <c:ptCount val="1"/>
                <c:pt idx="0">
                  <c:v>Percentage of total staff of the tax administration that left working for the private sector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'Staff mobility'!$B$7:$C$27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'Staff mobility'!$Q$7:$Q$27</c:f>
              <c:numCache>
                <c:formatCode>0.0%</c:formatCode>
                <c:ptCount val="21"/>
                <c:pt idx="0">
                  <c:v>0</c:v>
                </c:pt>
                <c:pt idx="1">
                  <c:v>0</c:v>
                </c:pt>
                <c:pt idx="2">
                  <c:v>0</c:v>
                </c:pt>
                <c:pt idx="3">
                  <c:v>4.1008816895632561E-3</c:v>
                </c:pt>
                <c:pt idx="4">
                  <c:v>4.7160139429977448E-3</c:v>
                </c:pt>
                <c:pt idx="5">
                  <c:v>2.8706171826942792E-3</c:v>
                </c:pt>
                <c:pt idx="6">
                  <c:v>8.8559814169570261E-2</c:v>
                </c:pt>
                <c:pt idx="7">
                  <c:v>0.11411149825783973</c:v>
                </c:pt>
                <c:pt idx="8">
                  <c:v>7.2590011614401859E-2</c:v>
                </c:pt>
                <c:pt idx="9" formatCode="General">
                  <c:v>0</c:v>
                </c:pt>
                <c:pt idx="10" formatCode="#,##0">
                  <c:v>0</c:v>
                </c:pt>
                <c:pt idx="11" formatCode="#,##0">
                  <c:v>0</c:v>
                </c:pt>
                <c:pt idx="12" formatCode="General">
                  <c:v>0</c:v>
                </c:pt>
                <c:pt idx="13" formatCode="#,##0">
                  <c:v>0</c:v>
                </c:pt>
                <c:pt idx="14" formatCode="#,##0">
                  <c:v>0</c:v>
                </c:pt>
                <c:pt idx="15">
                  <c:v>0</c:v>
                </c:pt>
                <c:pt idx="16">
                  <c:v>0</c:v>
                </c:pt>
                <c:pt idx="17">
                  <c:v>0</c:v>
                </c:pt>
                <c:pt idx="18" formatCode="General">
                  <c:v>0</c:v>
                </c:pt>
                <c:pt idx="19" formatCode="#,##0">
                  <c:v>0</c:v>
                </c:pt>
                <c:pt idx="20" formatCode="#,##0">
                  <c:v>0</c:v>
                </c:pt>
              </c:numCache>
            </c:numRef>
          </c:val>
          <c:extLst>
            <c:ext xmlns:c16="http://schemas.microsoft.com/office/drawing/2014/chart" uri="{C3380CC4-5D6E-409C-BE32-E72D297353CC}">
              <c16:uniqueId val="{00000000-5334-437E-A054-FD4B4C5D646E}"/>
            </c:ext>
          </c:extLst>
        </c:ser>
        <c:ser>
          <c:idx val="1"/>
          <c:order val="1"/>
          <c:tx>
            <c:strRef>
              <c:f>'Staff mobility'!$T$6</c:f>
              <c:strCache>
                <c:ptCount val="1"/>
                <c:pt idx="0">
                  <c:v>Percentage of LTO staff that left working for the private sector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'Staff mobility'!$B$7:$C$27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'Staff mobility'!$T$7:$T$27</c:f>
              <c:numCache>
                <c:formatCode>0.0%</c:formatCode>
                <c:ptCount val="21"/>
                <c:pt idx="0">
                  <c:v>0</c:v>
                </c:pt>
                <c:pt idx="1">
                  <c:v>0</c:v>
                </c:pt>
                <c:pt idx="2">
                  <c:v>0</c:v>
                </c:pt>
                <c:pt idx="3">
                  <c:v>2.1291696238466998E-2</c:v>
                </c:pt>
                <c:pt idx="4">
                  <c:v>4.7393364928909956E-2</c:v>
                </c:pt>
                <c:pt idx="5">
                  <c:v>3.6991368680641186E-2</c:v>
                </c:pt>
                <c:pt idx="6">
                  <c:v>9.5238095238095233E-2</c:v>
                </c:pt>
                <c:pt idx="7">
                  <c:v>7.4999999999999997E-2</c:v>
                </c:pt>
                <c:pt idx="8">
                  <c:v>2.3809523809523808E-2</c:v>
                </c:pt>
                <c:pt idx="9" formatCode="General">
                  <c:v>0</c:v>
                </c:pt>
                <c:pt idx="10" formatCode="#,##0">
                  <c:v>0</c:v>
                </c:pt>
                <c:pt idx="11" formatCode="#,##0">
                  <c:v>0</c:v>
                </c:pt>
                <c:pt idx="12" formatCode="General">
                  <c:v>0</c:v>
                </c:pt>
                <c:pt idx="13" formatCode="#,##0">
                  <c:v>0</c:v>
                </c:pt>
                <c:pt idx="14" formatCode="#,##0">
                  <c:v>0</c:v>
                </c:pt>
                <c:pt idx="15">
                  <c:v>0</c:v>
                </c:pt>
                <c:pt idx="16">
                  <c:v>0</c:v>
                </c:pt>
                <c:pt idx="17">
                  <c:v>0</c:v>
                </c:pt>
                <c:pt idx="18" formatCode="General">
                  <c:v>0</c:v>
                </c:pt>
                <c:pt idx="19" formatCode="#,##0">
                  <c:v>0</c:v>
                </c:pt>
                <c:pt idx="20" formatCode="#,##0">
                  <c:v>0</c:v>
                </c:pt>
              </c:numCache>
            </c:numRef>
          </c:val>
          <c:extLst>
            <c:ext xmlns:c16="http://schemas.microsoft.com/office/drawing/2014/chart" uri="{C3380CC4-5D6E-409C-BE32-E72D297353CC}">
              <c16:uniqueId val="{00000001-5334-437E-A054-FD4B4C5D646E}"/>
            </c:ext>
          </c:extLst>
        </c:ser>
        <c:dLbls>
          <c:dLblPos val="outEnd"/>
          <c:showLegendKey val="0"/>
          <c:showVal val="1"/>
          <c:showCatName val="0"/>
          <c:showSerName val="0"/>
          <c:showPercent val="0"/>
          <c:showBubbleSize val="0"/>
        </c:dLbls>
        <c:gapWidth val="219"/>
        <c:overlap val="-27"/>
        <c:axId val="1550866400"/>
        <c:axId val="1565189520"/>
      </c:barChart>
      <c:catAx>
        <c:axId val="155086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5189520"/>
        <c:crosses val="autoZero"/>
        <c:auto val="1"/>
        <c:lblAlgn val="ctr"/>
        <c:lblOffset val="100"/>
        <c:noMultiLvlLbl val="0"/>
      </c:catAx>
      <c:valAx>
        <c:axId val="15651895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0866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Number of staff responsible for processing</a:t>
            </a:r>
            <a:r>
              <a:rPr lang="de-DE" baseline="0"/>
              <a:t> and reviewing AEOI data</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AEOI!$D$37</c:f>
              <c:strCache>
                <c:ptCount val="1"/>
                <c:pt idx="0">
                  <c:v>Number of staff responsible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AEOI!$B$38:$B$44</c:f>
              <c:strCache>
                <c:ptCount val="7"/>
                <c:pt idx="0">
                  <c:v>CYP</c:v>
                </c:pt>
                <c:pt idx="1">
                  <c:v>FIN</c:v>
                </c:pt>
                <c:pt idx="2">
                  <c:v>LTU</c:v>
                </c:pt>
                <c:pt idx="3">
                  <c:v>LVA</c:v>
                </c:pt>
                <c:pt idx="4">
                  <c:v>POL</c:v>
                </c:pt>
                <c:pt idx="5">
                  <c:v>PRT</c:v>
                </c:pt>
                <c:pt idx="6">
                  <c:v>SVK</c:v>
                </c:pt>
              </c:strCache>
            </c:strRef>
          </c:cat>
          <c:val>
            <c:numRef>
              <c:f>AEOI!$D$38:$D$44</c:f>
              <c:numCache>
                <c:formatCode>General</c:formatCode>
                <c:ptCount val="7"/>
                <c:pt idx="0">
                  <c:v>0</c:v>
                </c:pt>
                <c:pt idx="1">
                  <c:v>13</c:v>
                </c:pt>
                <c:pt idx="2">
                  <c:v>5</c:v>
                </c:pt>
                <c:pt idx="3">
                  <c:v>0</c:v>
                </c:pt>
                <c:pt idx="4">
                  <c:v>10</c:v>
                </c:pt>
                <c:pt idx="5">
                  <c:v>9</c:v>
                </c:pt>
                <c:pt idx="6">
                  <c:v>2</c:v>
                </c:pt>
              </c:numCache>
            </c:numRef>
          </c:val>
          <c:extLst>
            <c:ext xmlns:c16="http://schemas.microsoft.com/office/drawing/2014/chart" uri="{C3380CC4-5D6E-409C-BE32-E72D297353CC}">
              <c16:uniqueId val="{00000000-CAC9-42FD-887F-BEB064B7CE4A}"/>
            </c:ext>
          </c:extLst>
        </c:ser>
        <c:dLbls>
          <c:dLblPos val="outEnd"/>
          <c:showLegendKey val="0"/>
          <c:showVal val="1"/>
          <c:showCatName val="0"/>
          <c:showSerName val="0"/>
          <c:showPercent val="0"/>
          <c:showBubbleSize val="0"/>
        </c:dLbls>
        <c:gapWidth val="219"/>
        <c:overlap val="-27"/>
        <c:axId val="1493959632"/>
        <c:axId val="1638747152"/>
      </c:barChart>
      <c:catAx>
        <c:axId val="149395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8747152"/>
        <c:crosses val="autoZero"/>
        <c:auto val="1"/>
        <c:lblAlgn val="ctr"/>
        <c:lblOffset val="100"/>
        <c:noMultiLvlLbl val="0"/>
      </c:catAx>
      <c:valAx>
        <c:axId val="163874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95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AEOI!$E$6</c:f>
              <c:strCache>
                <c:ptCount val="1"/>
                <c:pt idx="0">
                  <c:v>Number of taxpayers for whom account data was received</c:v>
                </c:pt>
              </c:strCache>
            </c:strRef>
          </c:tx>
          <c:spPr>
            <a:solidFill>
              <a:schemeClr val="accent1"/>
            </a:solidFill>
            <a:ln>
              <a:noFill/>
            </a:ln>
            <a:effectLst/>
          </c:spPr>
          <c:invertIfNegative val="0"/>
          <c:dLbls>
            <c:dLbl>
              <c:idx val="8"/>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34CD-49ED-8766-328DBE119382}"/>
                </c:ext>
              </c:extLst>
            </c:dLbl>
            <c:dLbl>
              <c:idx val="11"/>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CD-49ED-8766-328DBE119382}"/>
                </c:ext>
              </c:extLst>
            </c:dLbl>
            <c:dLbl>
              <c:idx val="2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CD-49ED-8766-328DBE119382}"/>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AEOI!$E$7:$E$27</c:f>
              <c:numCache>
                <c:formatCode>#,##0</c:formatCode>
                <c:ptCount val="21"/>
                <c:pt idx="2">
                  <c:v>73063</c:v>
                </c:pt>
                <c:pt idx="5">
                  <c:v>50000</c:v>
                </c:pt>
                <c:pt idx="8">
                  <c:v>22643</c:v>
                </c:pt>
                <c:pt idx="11">
                  <c:v>21269</c:v>
                </c:pt>
                <c:pt idx="14">
                  <c:v>235690</c:v>
                </c:pt>
                <c:pt idx="17">
                  <c:v>93562</c:v>
                </c:pt>
                <c:pt idx="20">
                  <c:v>29560</c:v>
                </c:pt>
              </c:numCache>
            </c:numRef>
          </c:val>
          <c:extLst>
            <c:ext xmlns:c16="http://schemas.microsoft.com/office/drawing/2014/chart" uri="{C3380CC4-5D6E-409C-BE32-E72D297353CC}">
              <c16:uniqueId val="{00000004-5776-4F8E-A784-81AB762BC6E8}"/>
            </c:ext>
          </c:extLst>
        </c:ser>
        <c:ser>
          <c:idx val="1"/>
          <c:order val="1"/>
          <c:tx>
            <c:strRef>
              <c:f>AEOI!$F$6</c:f>
              <c:strCache>
                <c:ptCount val="1"/>
                <c:pt idx="0">
                  <c:v>Number of taxpayers for whom account data was sent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AEOI!$F$7:$F$27</c:f>
              <c:numCache>
                <c:formatCode>#,##0</c:formatCode>
                <c:ptCount val="21"/>
                <c:pt idx="2">
                  <c:v>146799</c:v>
                </c:pt>
                <c:pt idx="5">
                  <c:v>80000</c:v>
                </c:pt>
                <c:pt idx="8">
                  <c:v>49274</c:v>
                </c:pt>
                <c:pt idx="11">
                  <c:v>62796</c:v>
                </c:pt>
                <c:pt idx="14">
                  <c:v>42302</c:v>
                </c:pt>
                <c:pt idx="17">
                  <c:v>150500</c:v>
                </c:pt>
                <c:pt idx="20">
                  <c:v>96289</c:v>
                </c:pt>
              </c:numCache>
            </c:numRef>
          </c:val>
          <c:extLst>
            <c:ext xmlns:c16="http://schemas.microsoft.com/office/drawing/2014/chart" uri="{C3380CC4-5D6E-409C-BE32-E72D297353CC}">
              <c16:uniqueId val="{00000005-5776-4F8E-A784-81AB762BC6E8}"/>
            </c:ext>
          </c:extLst>
        </c:ser>
        <c:dLbls>
          <c:dLblPos val="inEnd"/>
          <c:showLegendKey val="0"/>
          <c:showVal val="1"/>
          <c:showCatName val="0"/>
          <c:showSerName val="0"/>
          <c:showPercent val="0"/>
          <c:showBubbleSize val="0"/>
        </c:dLbls>
        <c:gapWidth val="219"/>
        <c:overlap val="-27"/>
        <c:axId val="1608676256"/>
        <c:axId val="1605599536"/>
      </c:barChart>
      <c:catAx>
        <c:axId val="160867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599536"/>
        <c:crosses val="autoZero"/>
        <c:auto val="1"/>
        <c:lblAlgn val="ctr"/>
        <c:lblOffset val="100"/>
        <c:noMultiLvlLbl val="0"/>
      </c:catAx>
      <c:valAx>
        <c:axId val="1605599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taxpayers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67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How often did the tax administration audit the implementation of the CRS (domestic legislation and regulation) by reporting financial institutions during the year 2017?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159-4540-AC70-C285B24244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159-4540-AC70-C285B242448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159-4540-AC70-C285B24244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159-4540-AC70-C285B2424480}"/>
              </c:ext>
            </c:extLst>
          </c:dPt>
          <c:cat>
            <c:strRef>
              <c:f>AEOI!$G$46:$G$49</c:f>
              <c:strCache>
                <c:ptCount val="4"/>
                <c:pt idx="0">
                  <c:v>Once per year</c:v>
                </c:pt>
                <c:pt idx="1">
                  <c:v>0</c:v>
                </c:pt>
                <c:pt idx="2">
                  <c:v>NA</c:v>
                </c:pt>
                <c:pt idx="3">
                  <c:v>N/A</c:v>
                </c:pt>
              </c:strCache>
            </c:strRef>
          </c:cat>
          <c:val>
            <c:numRef>
              <c:f>AEOI!$H$46:$H$49</c:f>
              <c:numCache>
                <c:formatCode>General</c:formatCode>
                <c:ptCount val="4"/>
                <c:pt idx="0">
                  <c:v>1</c:v>
                </c:pt>
                <c:pt idx="1">
                  <c:v>2</c:v>
                </c:pt>
                <c:pt idx="2">
                  <c:v>3</c:v>
                </c:pt>
                <c:pt idx="3">
                  <c:v>1</c:v>
                </c:pt>
              </c:numCache>
            </c:numRef>
          </c:val>
          <c:extLst>
            <c:ext xmlns:c16="http://schemas.microsoft.com/office/drawing/2014/chart" uri="{C3380CC4-5D6E-409C-BE32-E72D297353CC}">
              <c16:uniqueId val="{00000000-D8EB-44B2-8F64-5FC45878990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AEOI!$L$6</c:f>
              <c:strCache>
                <c:ptCount val="1"/>
                <c:pt idx="0">
                  <c:v>No. Of staff divided by number of taxpayers for whom reports were received</c:v>
                </c:pt>
              </c:strCache>
            </c:strRef>
          </c:tx>
          <c:spPr>
            <a:solidFill>
              <a:schemeClr val="accent1"/>
            </a:solidFill>
            <a:ln>
              <a:noFill/>
            </a:ln>
            <a:effectLst/>
          </c:spPr>
          <c:invertIfNegative val="0"/>
          <c:dLbls>
            <c:dLbl>
              <c:idx val="8"/>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27-44DB-A46E-DCBCDCD3463F}"/>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AEOI!$L$7:$L$27</c:f>
              <c:numCache>
                <c:formatCode>General</c:formatCode>
                <c:ptCount val="21"/>
                <c:pt idx="2" formatCode="0.00000">
                  <c:v>0</c:v>
                </c:pt>
                <c:pt idx="5" formatCode="0.00000">
                  <c:v>2.5999999999999998E-4</c:v>
                </c:pt>
                <c:pt idx="8" formatCode="0.00000">
                  <c:v>2.2081879609592368E-4</c:v>
                </c:pt>
                <c:pt idx="11">
                  <c:v>0</c:v>
                </c:pt>
                <c:pt idx="14" formatCode="0.00000">
                  <c:v>4.2428613857185285E-5</c:v>
                </c:pt>
                <c:pt idx="17" formatCode="0.00000">
                  <c:v>9.6192898826446638E-5</c:v>
                </c:pt>
                <c:pt idx="20" formatCode="0.00000">
                  <c:v>6.7658998646820032E-5</c:v>
                </c:pt>
              </c:numCache>
            </c:numRef>
          </c:val>
          <c:extLst>
            <c:ext xmlns:c16="http://schemas.microsoft.com/office/drawing/2014/chart" uri="{C3380CC4-5D6E-409C-BE32-E72D297353CC}">
              <c16:uniqueId val="{00000000-088C-40B6-9499-6CB7502981B0}"/>
            </c:ext>
          </c:extLst>
        </c:ser>
        <c:dLbls>
          <c:dLblPos val="outEnd"/>
          <c:showLegendKey val="0"/>
          <c:showVal val="1"/>
          <c:showCatName val="0"/>
          <c:showSerName val="0"/>
          <c:showPercent val="0"/>
          <c:showBubbleSize val="0"/>
        </c:dLbls>
        <c:gapWidth val="219"/>
        <c:overlap val="-27"/>
        <c:axId val="1554078416"/>
        <c:axId val="1386567424"/>
      </c:barChart>
      <c:catAx>
        <c:axId val="155407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567424"/>
        <c:crosses val="autoZero"/>
        <c:auto val="1"/>
        <c:lblAlgn val="ctr"/>
        <c:lblOffset val="100"/>
        <c:noMultiLvlLbl val="0"/>
      </c:catAx>
      <c:valAx>
        <c:axId val="1386567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FTE divided by number of taxpayers for whom AEOI data was received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407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Number of staff responsible for processing</a:t>
            </a:r>
            <a:r>
              <a:rPr lang="de-DE" baseline="0"/>
              <a:t> and reviewing AEOI data</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'AEOI graph'!$D$23</c:f>
              <c:strCache>
                <c:ptCount val="1"/>
                <c:pt idx="0">
                  <c:v>Number of staff responsible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'AEOI graph'!$B$24:$B$30</c:f>
              <c:strCache>
                <c:ptCount val="7"/>
                <c:pt idx="0">
                  <c:v>CYP</c:v>
                </c:pt>
                <c:pt idx="1">
                  <c:v>FIN</c:v>
                </c:pt>
                <c:pt idx="2">
                  <c:v>LTU</c:v>
                </c:pt>
                <c:pt idx="3">
                  <c:v>LVA</c:v>
                </c:pt>
                <c:pt idx="4">
                  <c:v>POL</c:v>
                </c:pt>
                <c:pt idx="5">
                  <c:v>PRT</c:v>
                </c:pt>
                <c:pt idx="6">
                  <c:v>SVK</c:v>
                </c:pt>
              </c:strCache>
            </c:strRef>
          </c:cat>
          <c:val>
            <c:numRef>
              <c:f>'AEOI graph'!$D$24:$D$30</c:f>
              <c:numCache>
                <c:formatCode>General</c:formatCode>
                <c:ptCount val="7"/>
                <c:pt idx="0">
                  <c:v>0</c:v>
                </c:pt>
                <c:pt idx="1">
                  <c:v>13</c:v>
                </c:pt>
                <c:pt idx="2">
                  <c:v>4</c:v>
                </c:pt>
                <c:pt idx="3">
                  <c:v>0</c:v>
                </c:pt>
                <c:pt idx="4">
                  <c:v>10</c:v>
                </c:pt>
                <c:pt idx="5">
                  <c:v>9</c:v>
                </c:pt>
                <c:pt idx="6">
                  <c:v>2</c:v>
                </c:pt>
              </c:numCache>
            </c:numRef>
          </c:val>
          <c:extLst>
            <c:ext xmlns:c16="http://schemas.microsoft.com/office/drawing/2014/chart" uri="{C3380CC4-5D6E-409C-BE32-E72D297353CC}">
              <c16:uniqueId val="{00000000-7A5E-443D-8968-8AF8DBDA3005}"/>
            </c:ext>
          </c:extLst>
        </c:ser>
        <c:dLbls>
          <c:dLblPos val="outEnd"/>
          <c:showLegendKey val="0"/>
          <c:showVal val="1"/>
          <c:showCatName val="0"/>
          <c:showSerName val="0"/>
          <c:showPercent val="0"/>
          <c:showBubbleSize val="0"/>
        </c:dLbls>
        <c:gapWidth val="219"/>
        <c:overlap val="-27"/>
        <c:axId val="1493959632"/>
        <c:axId val="1638747152"/>
      </c:barChart>
      <c:catAx>
        <c:axId val="149395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8747152"/>
        <c:crosses val="autoZero"/>
        <c:auto val="1"/>
        <c:lblAlgn val="ctr"/>
        <c:lblOffset val="100"/>
        <c:noMultiLvlLbl val="0"/>
      </c:catAx>
      <c:valAx>
        <c:axId val="163874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95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'AEOI graph'!$E$6</c:f>
              <c:strCache>
                <c:ptCount val="1"/>
                <c:pt idx="0">
                  <c:v>Number of taxpayers for whom account data was received</c:v>
                </c:pt>
              </c:strCache>
            </c:strRef>
          </c:tx>
          <c:spPr>
            <a:solidFill>
              <a:schemeClr val="accent1"/>
            </a:solidFill>
            <a:ln>
              <a:noFill/>
            </a:ln>
            <a:effectLst/>
          </c:spPr>
          <c:invertIfNegative val="0"/>
          <c:dLbls>
            <c:dLbl>
              <c:idx val="2"/>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27-4AB3-A427-BC62E91E4D99}"/>
                </c:ext>
              </c:extLst>
            </c:dLbl>
            <c:dLbl>
              <c:idx val="3"/>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7-4AB3-A427-BC62E91E4D99}"/>
                </c:ext>
              </c:extLst>
            </c:dLbl>
            <c:dLbl>
              <c:idx val="6"/>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27-4AB3-A427-BC62E91E4D99}"/>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 graph'!$B$7:$C$13</c:f>
              <c:multiLvlStrCache>
                <c:ptCount val="7"/>
                <c:lvl>
                  <c:pt idx="0">
                    <c:v>2017</c:v>
                  </c:pt>
                  <c:pt idx="1">
                    <c:v>2017</c:v>
                  </c:pt>
                  <c:pt idx="2">
                    <c:v>2017</c:v>
                  </c:pt>
                  <c:pt idx="3">
                    <c:v>2017</c:v>
                  </c:pt>
                  <c:pt idx="4">
                    <c:v>2017</c:v>
                  </c:pt>
                  <c:pt idx="5">
                    <c:v>2017</c:v>
                  </c:pt>
                  <c:pt idx="6">
                    <c:v>2017</c:v>
                  </c:pt>
                </c:lvl>
                <c:lvl>
                  <c:pt idx="0">
                    <c:v>CYP</c:v>
                  </c:pt>
                  <c:pt idx="1">
                    <c:v>FIN</c:v>
                  </c:pt>
                  <c:pt idx="2">
                    <c:v>LTU</c:v>
                  </c:pt>
                  <c:pt idx="3">
                    <c:v>LVA</c:v>
                  </c:pt>
                  <c:pt idx="4">
                    <c:v>POL</c:v>
                  </c:pt>
                  <c:pt idx="5">
                    <c:v>PRT</c:v>
                  </c:pt>
                  <c:pt idx="6">
                    <c:v>SVK</c:v>
                  </c:pt>
                </c:lvl>
              </c:multiLvlStrCache>
            </c:multiLvlStrRef>
          </c:cat>
          <c:val>
            <c:numRef>
              <c:f>'AEOI graph'!$E$7:$E$13</c:f>
              <c:numCache>
                <c:formatCode>#,##0</c:formatCode>
                <c:ptCount val="7"/>
                <c:pt idx="0">
                  <c:v>73063</c:v>
                </c:pt>
                <c:pt idx="1">
                  <c:v>50000</c:v>
                </c:pt>
                <c:pt idx="2">
                  <c:v>22643</c:v>
                </c:pt>
                <c:pt idx="3">
                  <c:v>21269</c:v>
                </c:pt>
                <c:pt idx="4">
                  <c:v>235690</c:v>
                </c:pt>
                <c:pt idx="5">
                  <c:v>93562</c:v>
                </c:pt>
                <c:pt idx="6">
                  <c:v>29560</c:v>
                </c:pt>
              </c:numCache>
            </c:numRef>
          </c:val>
          <c:extLst>
            <c:ext xmlns:c16="http://schemas.microsoft.com/office/drawing/2014/chart" uri="{C3380CC4-5D6E-409C-BE32-E72D297353CC}">
              <c16:uniqueId val="{00000003-2DD1-4475-BDA5-0D36C8E97B30}"/>
            </c:ext>
          </c:extLst>
        </c:ser>
        <c:ser>
          <c:idx val="1"/>
          <c:order val="1"/>
          <c:tx>
            <c:strRef>
              <c:f>'AEOI graph'!$F$6</c:f>
              <c:strCache>
                <c:ptCount val="1"/>
                <c:pt idx="0">
                  <c:v>Number of taxpayers for whom account data was sent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 graph'!$B$7:$C$13</c:f>
              <c:multiLvlStrCache>
                <c:ptCount val="7"/>
                <c:lvl>
                  <c:pt idx="0">
                    <c:v>2017</c:v>
                  </c:pt>
                  <c:pt idx="1">
                    <c:v>2017</c:v>
                  </c:pt>
                  <c:pt idx="2">
                    <c:v>2017</c:v>
                  </c:pt>
                  <c:pt idx="3">
                    <c:v>2017</c:v>
                  </c:pt>
                  <c:pt idx="4">
                    <c:v>2017</c:v>
                  </c:pt>
                  <c:pt idx="5">
                    <c:v>2017</c:v>
                  </c:pt>
                  <c:pt idx="6">
                    <c:v>2017</c:v>
                  </c:pt>
                </c:lvl>
                <c:lvl>
                  <c:pt idx="0">
                    <c:v>CYP</c:v>
                  </c:pt>
                  <c:pt idx="1">
                    <c:v>FIN</c:v>
                  </c:pt>
                  <c:pt idx="2">
                    <c:v>LTU</c:v>
                  </c:pt>
                  <c:pt idx="3">
                    <c:v>LVA</c:v>
                  </c:pt>
                  <c:pt idx="4">
                    <c:v>POL</c:v>
                  </c:pt>
                  <c:pt idx="5">
                    <c:v>PRT</c:v>
                  </c:pt>
                  <c:pt idx="6">
                    <c:v>SVK</c:v>
                  </c:pt>
                </c:lvl>
              </c:multiLvlStrCache>
            </c:multiLvlStrRef>
          </c:cat>
          <c:val>
            <c:numRef>
              <c:f>'AEOI graph'!$F$7:$F$13</c:f>
              <c:numCache>
                <c:formatCode>#,##0</c:formatCode>
                <c:ptCount val="7"/>
                <c:pt idx="0">
                  <c:v>146799</c:v>
                </c:pt>
                <c:pt idx="1">
                  <c:v>80000</c:v>
                </c:pt>
                <c:pt idx="2">
                  <c:v>49274</c:v>
                </c:pt>
                <c:pt idx="3">
                  <c:v>62796</c:v>
                </c:pt>
                <c:pt idx="4">
                  <c:v>42302</c:v>
                </c:pt>
                <c:pt idx="5">
                  <c:v>150500</c:v>
                </c:pt>
                <c:pt idx="6">
                  <c:v>96289</c:v>
                </c:pt>
              </c:numCache>
            </c:numRef>
          </c:val>
          <c:extLst>
            <c:ext xmlns:c16="http://schemas.microsoft.com/office/drawing/2014/chart" uri="{C3380CC4-5D6E-409C-BE32-E72D297353CC}">
              <c16:uniqueId val="{00000004-2DD1-4475-BDA5-0D36C8E97B30}"/>
            </c:ext>
          </c:extLst>
        </c:ser>
        <c:dLbls>
          <c:dLblPos val="inEnd"/>
          <c:showLegendKey val="0"/>
          <c:showVal val="1"/>
          <c:showCatName val="0"/>
          <c:showSerName val="0"/>
          <c:showPercent val="0"/>
          <c:showBubbleSize val="0"/>
        </c:dLbls>
        <c:gapWidth val="219"/>
        <c:overlap val="-27"/>
        <c:axId val="1608676256"/>
        <c:axId val="1605599536"/>
      </c:barChart>
      <c:catAx>
        <c:axId val="160867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599536"/>
        <c:crosses val="autoZero"/>
        <c:auto val="1"/>
        <c:lblAlgn val="ctr"/>
        <c:lblOffset val="100"/>
        <c:noMultiLvlLbl val="0"/>
      </c:catAx>
      <c:valAx>
        <c:axId val="1605599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taxpayers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67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How often did the tax administration audit the implementation of the CRS (domestic legislation and regulation) by reporting financial institutions during the year 2017?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E7-4334-9962-84507FE1A5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E7-4334-9962-84507FE1A5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E7-4334-9962-84507FE1A5D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E7-4334-9962-84507FE1A5D1}"/>
              </c:ext>
            </c:extLst>
          </c:dPt>
          <c:cat>
            <c:strRef>
              <c:f>'AEOI graph'!$G$32:$G$35</c:f>
              <c:strCache>
                <c:ptCount val="4"/>
                <c:pt idx="0">
                  <c:v>Once per year</c:v>
                </c:pt>
                <c:pt idx="1">
                  <c:v>0</c:v>
                </c:pt>
                <c:pt idx="2">
                  <c:v>NA</c:v>
                </c:pt>
                <c:pt idx="3">
                  <c:v>N/A</c:v>
                </c:pt>
              </c:strCache>
            </c:strRef>
          </c:cat>
          <c:val>
            <c:numRef>
              <c:f>'AEOI graph'!$H$32:$H$35</c:f>
              <c:numCache>
                <c:formatCode>General</c:formatCode>
                <c:ptCount val="4"/>
                <c:pt idx="0">
                  <c:v>1</c:v>
                </c:pt>
                <c:pt idx="1">
                  <c:v>2</c:v>
                </c:pt>
                <c:pt idx="2">
                  <c:v>3</c:v>
                </c:pt>
                <c:pt idx="3">
                  <c:v>1</c:v>
                </c:pt>
              </c:numCache>
            </c:numRef>
          </c:val>
          <c:extLst>
            <c:ext xmlns:c16="http://schemas.microsoft.com/office/drawing/2014/chart" uri="{C3380CC4-5D6E-409C-BE32-E72D297353CC}">
              <c16:uniqueId val="{00000008-E9E7-4334-9962-84507FE1A5D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'AEOI graph'!$L$6</c:f>
              <c:strCache>
                <c:ptCount val="1"/>
                <c:pt idx="0">
                  <c:v>No. Of staff divided by number of taxpayers for whom reports were received</c:v>
                </c:pt>
              </c:strCache>
            </c:strRef>
          </c:tx>
          <c:spPr>
            <a:solidFill>
              <a:schemeClr val="accent1"/>
            </a:solidFill>
            <a:ln>
              <a:noFill/>
            </a:ln>
            <a:effectLst/>
          </c:spPr>
          <c:invertIfNegative val="0"/>
          <c:dLbls>
            <c:dLbl>
              <c:idx val="1"/>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E-49B3-9466-9C0777426E8D}"/>
                </c:ext>
              </c:extLst>
            </c:dLbl>
            <c:dLbl>
              <c:idx val="2"/>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4-4519-B815-0A15A1E9F9D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'AEOI graph'!$B$7:$C$13</c:f>
              <c:multiLvlStrCache>
                <c:ptCount val="7"/>
                <c:lvl>
                  <c:pt idx="0">
                    <c:v>2017</c:v>
                  </c:pt>
                  <c:pt idx="1">
                    <c:v>2017</c:v>
                  </c:pt>
                  <c:pt idx="2">
                    <c:v>2017</c:v>
                  </c:pt>
                  <c:pt idx="3">
                    <c:v>2017</c:v>
                  </c:pt>
                  <c:pt idx="4">
                    <c:v>2017</c:v>
                  </c:pt>
                  <c:pt idx="5">
                    <c:v>2017</c:v>
                  </c:pt>
                  <c:pt idx="6">
                    <c:v>2017</c:v>
                  </c:pt>
                </c:lvl>
                <c:lvl>
                  <c:pt idx="0">
                    <c:v>CYP</c:v>
                  </c:pt>
                  <c:pt idx="1">
                    <c:v>FIN</c:v>
                  </c:pt>
                  <c:pt idx="2">
                    <c:v>LTU</c:v>
                  </c:pt>
                  <c:pt idx="3">
                    <c:v>LVA</c:v>
                  </c:pt>
                  <c:pt idx="4">
                    <c:v>POL</c:v>
                  </c:pt>
                  <c:pt idx="5">
                    <c:v>PRT</c:v>
                  </c:pt>
                  <c:pt idx="6">
                    <c:v>SVK</c:v>
                  </c:pt>
                </c:lvl>
              </c:multiLvlStrCache>
            </c:multiLvlStrRef>
          </c:cat>
          <c:val>
            <c:numRef>
              <c:f>'AEOI graph'!$L$7:$L$13</c:f>
              <c:numCache>
                <c:formatCode>0.00000</c:formatCode>
                <c:ptCount val="7"/>
                <c:pt idx="0">
                  <c:v>0</c:v>
                </c:pt>
                <c:pt idx="1">
                  <c:v>2.5999999999999998E-4</c:v>
                </c:pt>
                <c:pt idx="2">
                  <c:v>2.2081879609592368E-4</c:v>
                </c:pt>
                <c:pt idx="3" formatCode="General">
                  <c:v>0</c:v>
                </c:pt>
                <c:pt idx="4">
                  <c:v>4.2428613857185285E-5</c:v>
                </c:pt>
                <c:pt idx="5">
                  <c:v>9.6192898826446638E-5</c:v>
                </c:pt>
                <c:pt idx="6">
                  <c:v>6.7658998646820032E-5</c:v>
                </c:pt>
              </c:numCache>
            </c:numRef>
          </c:val>
          <c:extLst>
            <c:ext xmlns:c16="http://schemas.microsoft.com/office/drawing/2014/chart" uri="{C3380CC4-5D6E-409C-BE32-E72D297353CC}">
              <c16:uniqueId val="{00000001-1A74-491F-826A-D695C946FF2C}"/>
            </c:ext>
          </c:extLst>
        </c:ser>
        <c:dLbls>
          <c:dLblPos val="outEnd"/>
          <c:showLegendKey val="0"/>
          <c:showVal val="1"/>
          <c:showCatName val="0"/>
          <c:showSerName val="0"/>
          <c:showPercent val="0"/>
          <c:showBubbleSize val="0"/>
        </c:dLbls>
        <c:gapWidth val="219"/>
        <c:overlap val="-27"/>
        <c:axId val="1554078416"/>
        <c:axId val="1386567424"/>
      </c:barChart>
      <c:catAx>
        <c:axId val="155407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567424"/>
        <c:crosses val="autoZero"/>
        <c:auto val="1"/>
        <c:lblAlgn val="ctr"/>
        <c:lblOffset val="100"/>
        <c:noMultiLvlLbl val="0"/>
      </c:catAx>
      <c:valAx>
        <c:axId val="1386567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FTE divided by number of taxpayers for whom AEOI data was received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407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Has the tax administration established a dedicated service to manage data received through Country-by-Country Reporting (CBCR)?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21-4F35-A2A5-312491EB6D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21-4F35-A2A5-312491EB6D0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21-4F35-A2A5-312491EB6D03}"/>
              </c:ext>
            </c:extLst>
          </c:dPt>
          <c:cat>
            <c:strRef>
              <c:f>CBCR!$C$47:$C$49</c:f>
              <c:strCache>
                <c:ptCount val="3"/>
                <c:pt idx="0">
                  <c:v>Yes</c:v>
                </c:pt>
                <c:pt idx="1">
                  <c:v>No</c:v>
                </c:pt>
                <c:pt idx="2">
                  <c:v>NR</c:v>
                </c:pt>
              </c:strCache>
            </c:strRef>
          </c:cat>
          <c:val>
            <c:numRef>
              <c:f>CBCR!$D$47:$D$49</c:f>
              <c:numCache>
                <c:formatCode>General</c:formatCode>
                <c:ptCount val="3"/>
                <c:pt idx="0">
                  <c:v>5</c:v>
                </c:pt>
                <c:pt idx="1">
                  <c:v>1</c:v>
                </c:pt>
                <c:pt idx="2">
                  <c:v>1</c:v>
                </c:pt>
              </c:numCache>
            </c:numRef>
          </c:val>
          <c:extLst>
            <c:ext xmlns:c16="http://schemas.microsoft.com/office/drawing/2014/chart" uri="{C3380CC4-5D6E-409C-BE32-E72D297353CC}">
              <c16:uniqueId val="{00000000-E1D8-4F6E-B325-EFB85E9F641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75249105039401"/>
          <c:y val="6.0731525791553061E-2"/>
          <c:w val="0.78783819753297224"/>
          <c:h val="0.59270317455901178"/>
        </c:manualLayout>
      </c:layout>
      <c:barChart>
        <c:barDir val="col"/>
        <c:grouping val="clustered"/>
        <c:varyColors val="0"/>
        <c:ser>
          <c:idx val="0"/>
          <c:order val="0"/>
          <c:tx>
            <c:strRef>
              <c:f>'Desk Audits'!$D$6</c:f>
              <c:strCache>
                <c:ptCount val="1"/>
                <c:pt idx="0">
                  <c:v>Total</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Audits'!$B$7:$C$24</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CYP</c:v>
                  </c:pt>
                  <c:pt idx="3">
                    <c:v>FIN</c:v>
                  </c:pt>
                  <c:pt idx="6">
                    <c:v>LTU</c:v>
                  </c:pt>
                  <c:pt idx="9">
                    <c:v>LVA</c:v>
                  </c:pt>
                  <c:pt idx="12">
                    <c:v>POL</c:v>
                  </c:pt>
                  <c:pt idx="15">
                    <c:v>PRT</c:v>
                  </c:pt>
                </c:lvl>
              </c:multiLvlStrCache>
            </c:multiLvlStrRef>
          </c:cat>
          <c:val>
            <c:numRef>
              <c:f>'Desk Audits'!$D$7:$D$24</c:f>
              <c:numCache>
                <c:formatCode>#,##0</c:formatCode>
                <c:ptCount val="18"/>
                <c:pt idx="0">
                  <c:v>3920</c:v>
                </c:pt>
                <c:pt idx="1">
                  <c:v>3444</c:v>
                </c:pt>
                <c:pt idx="2">
                  <c:v>2970</c:v>
                </c:pt>
                <c:pt idx="3">
                  <c:v>0</c:v>
                </c:pt>
                <c:pt idx="4">
                  <c:v>0</c:v>
                </c:pt>
                <c:pt idx="5">
                  <c:v>0</c:v>
                </c:pt>
                <c:pt idx="6">
                  <c:v>144020</c:v>
                </c:pt>
                <c:pt idx="7">
                  <c:v>131011</c:v>
                </c:pt>
                <c:pt idx="8">
                  <c:v>118880</c:v>
                </c:pt>
                <c:pt idx="9">
                  <c:v>10278</c:v>
                </c:pt>
                <c:pt idx="10">
                  <c:v>0</c:v>
                </c:pt>
                <c:pt idx="11">
                  <c:v>0</c:v>
                </c:pt>
                <c:pt idx="12">
                  <c:v>2219790</c:v>
                </c:pt>
                <c:pt idx="13">
                  <c:v>2244664</c:v>
                </c:pt>
                <c:pt idx="14">
                  <c:v>2393852</c:v>
                </c:pt>
                <c:pt idx="15">
                  <c:v>23417</c:v>
                </c:pt>
                <c:pt idx="16">
                  <c:v>21952</c:v>
                </c:pt>
                <c:pt idx="17">
                  <c:v>16608</c:v>
                </c:pt>
              </c:numCache>
            </c:numRef>
          </c:val>
          <c:extLst>
            <c:ext xmlns:c16="http://schemas.microsoft.com/office/drawing/2014/chart" uri="{C3380CC4-5D6E-409C-BE32-E72D297353CC}">
              <c16:uniqueId val="{00000000-B3DD-4526-83FA-C4E307049380}"/>
            </c:ext>
          </c:extLst>
        </c:ser>
        <c:ser>
          <c:idx val="1"/>
          <c:order val="1"/>
          <c:tx>
            <c:strRef>
              <c:f>'Desk Audits'!$E$6</c:f>
              <c:strCache>
                <c:ptCount val="1"/>
                <c:pt idx="0">
                  <c:v>PIT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Audits'!$B$7:$C$24</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CYP</c:v>
                  </c:pt>
                  <c:pt idx="3">
                    <c:v>FIN</c:v>
                  </c:pt>
                  <c:pt idx="6">
                    <c:v>LTU</c:v>
                  </c:pt>
                  <c:pt idx="9">
                    <c:v>LVA</c:v>
                  </c:pt>
                  <c:pt idx="12">
                    <c:v>POL</c:v>
                  </c:pt>
                  <c:pt idx="15">
                    <c:v>PRT</c:v>
                  </c:pt>
                </c:lvl>
              </c:multiLvlStrCache>
            </c:multiLvlStrRef>
          </c:cat>
          <c:val>
            <c:numRef>
              <c:f>'Desk Audits'!$E$7:$E$24</c:f>
              <c:numCache>
                <c:formatCode>#,##0</c:formatCode>
                <c:ptCount val="18"/>
                <c:pt idx="0">
                  <c:v>0</c:v>
                </c:pt>
                <c:pt idx="1">
                  <c:v>0</c:v>
                </c:pt>
                <c:pt idx="2">
                  <c:v>0</c:v>
                </c:pt>
                <c:pt idx="3">
                  <c:v>635954</c:v>
                </c:pt>
                <c:pt idx="4">
                  <c:v>584461</c:v>
                </c:pt>
                <c:pt idx="5">
                  <c:v>0</c:v>
                </c:pt>
                <c:pt idx="6">
                  <c:v>134244</c:v>
                </c:pt>
                <c:pt idx="7">
                  <c:v>119572</c:v>
                </c:pt>
                <c:pt idx="8">
                  <c:v>110874</c:v>
                </c:pt>
                <c:pt idx="9">
                  <c:v>0</c:v>
                </c:pt>
                <c:pt idx="10">
                  <c:v>0</c:v>
                </c:pt>
                <c:pt idx="11">
                  <c:v>0</c:v>
                </c:pt>
                <c:pt idx="12">
                  <c:v>942357</c:v>
                </c:pt>
                <c:pt idx="13">
                  <c:v>1021712</c:v>
                </c:pt>
                <c:pt idx="14">
                  <c:v>935775</c:v>
                </c:pt>
                <c:pt idx="15">
                  <c:v>7306</c:v>
                </c:pt>
                <c:pt idx="16">
                  <c:v>7541</c:v>
                </c:pt>
                <c:pt idx="17">
                  <c:v>4309</c:v>
                </c:pt>
              </c:numCache>
            </c:numRef>
          </c:val>
          <c:extLst>
            <c:ext xmlns:c16="http://schemas.microsoft.com/office/drawing/2014/chart" uri="{C3380CC4-5D6E-409C-BE32-E72D297353CC}">
              <c16:uniqueId val="{00000001-B3DD-4526-83FA-C4E307049380}"/>
            </c:ext>
          </c:extLst>
        </c:ser>
        <c:ser>
          <c:idx val="2"/>
          <c:order val="2"/>
          <c:tx>
            <c:strRef>
              <c:f>'Desk Audits'!$F$6</c:f>
              <c:strCache>
                <c:ptCount val="1"/>
                <c:pt idx="0">
                  <c:v>CIT</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Audits'!$B$7:$C$24</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CYP</c:v>
                  </c:pt>
                  <c:pt idx="3">
                    <c:v>FIN</c:v>
                  </c:pt>
                  <c:pt idx="6">
                    <c:v>LTU</c:v>
                  </c:pt>
                  <c:pt idx="9">
                    <c:v>LVA</c:v>
                  </c:pt>
                  <c:pt idx="12">
                    <c:v>POL</c:v>
                  </c:pt>
                  <c:pt idx="15">
                    <c:v>PRT</c:v>
                  </c:pt>
                </c:lvl>
              </c:multiLvlStrCache>
            </c:multiLvlStrRef>
          </c:cat>
          <c:val>
            <c:numRef>
              <c:f>'Desk Audits'!$F$7:$F$24</c:f>
              <c:numCache>
                <c:formatCode>#,##0</c:formatCode>
                <c:ptCount val="18"/>
                <c:pt idx="0">
                  <c:v>0</c:v>
                </c:pt>
                <c:pt idx="1">
                  <c:v>0</c:v>
                </c:pt>
                <c:pt idx="2">
                  <c:v>0</c:v>
                </c:pt>
                <c:pt idx="3">
                  <c:v>161493</c:v>
                </c:pt>
                <c:pt idx="4">
                  <c:v>151766</c:v>
                </c:pt>
                <c:pt idx="5">
                  <c:v>0</c:v>
                </c:pt>
                <c:pt idx="6">
                  <c:v>2811</c:v>
                </c:pt>
                <c:pt idx="7">
                  <c:v>2213</c:v>
                </c:pt>
                <c:pt idx="8">
                  <c:v>1150</c:v>
                </c:pt>
                <c:pt idx="9">
                  <c:v>0</c:v>
                </c:pt>
                <c:pt idx="10">
                  <c:v>0</c:v>
                </c:pt>
                <c:pt idx="11">
                  <c:v>0</c:v>
                </c:pt>
                <c:pt idx="12">
                  <c:v>96763</c:v>
                </c:pt>
                <c:pt idx="13">
                  <c:v>98594</c:v>
                </c:pt>
                <c:pt idx="14">
                  <c:v>80775</c:v>
                </c:pt>
                <c:pt idx="15">
                  <c:v>4546</c:v>
                </c:pt>
                <c:pt idx="16">
                  <c:v>4920</c:v>
                </c:pt>
                <c:pt idx="17">
                  <c:v>4231</c:v>
                </c:pt>
              </c:numCache>
            </c:numRef>
          </c:val>
          <c:extLst>
            <c:ext xmlns:c16="http://schemas.microsoft.com/office/drawing/2014/chart" uri="{C3380CC4-5D6E-409C-BE32-E72D297353CC}">
              <c16:uniqueId val="{00000002-B3DD-4526-83FA-C4E307049380}"/>
            </c:ext>
          </c:extLst>
        </c:ser>
        <c:ser>
          <c:idx val="3"/>
          <c:order val="3"/>
          <c:tx>
            <c:strRef>
              <c:f>'Desk Audits'!$G$6</c:f>
              <c:strCache>
                <c:ptCount val="1"/>
                <c:pt idx="0">
                  <c:v>VAT</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Audits'!$B$7:$C$24</c:f>
              <c:multiLvlStrCache>
                <c:ptCount val="18"/>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lvl>
                <c:lvl>
                  <c:pt idx="0">
                    <c:v>CYP</c:v>
                  </c:pt>
                  <c:pt idx="3">
                    <c:v>FIN</c:v>
                  </c:pt>
                  <c:pt idx="6">
                    <c:v>LTU</c:v>
                  </c:pt>
                  <c:pt idx="9">
                    <c:v>LVA</c:v>
                  </c:pt>
                  <c:pt idx="12">
                    <c:v>POL</c:v>
                  </c:pt>
                  <c:pt idx="15">
                    <c:v>PRT</c:v>
                  </c:pt>
                </c:lvl>
              </c:multiLvlStrCache>
            </c:multiLvlStrRef>
          </c:cat>
          <c:val>
            <c:numRef>
              <c:f>'Desk Audits'!$G$7:$G$24</c:f>
              <c:numCache>
                <c:formatCode>#,##0</c:formatCode>
                <c:ptCount val="18"/>
                <c:pt idx="0">
                  <c:v>3920</c:v>
                </c:pt>
                <c:pt idx="1">
                  <c:v>3444</c:v>
                </c:pt>
                <c:pt idx="2">
                  <c:v>2970</c:v>
                </c:pt>
                <c:pt idx="3">
                  <c:v>0</c:v>
                </c:pt>
                <c:pt idx="4">
                  <c:v>0</c:v>
                </c:pt>
                <c:pt idx="5">
                  <c:v>0</c:v>
                </c:pt>
                <c:pt idx="6">
                  <c:v>7852</c:v>
                </c:pt>
                <c:pt idx="7">
                  <c:v>9988</c:v>
                </c:pt>
                <c:pt idx="8">
                  <c:v>7427</c:v>
                </c:pt>
                <c:pt idx="9">
                  <c:v>0</c:v>
                </c:pt>
                <c:pt idx="10">
                  <c:v>0</c:v>
                </c:pt>
                <c:pt idx="11">
                  <c:v>0</c:v>
                </c:pt>
                <c:pt idx="12">
                  <c:v>600581</c:v>
                </c:pt>
                <c:pt idx="13">
                  <c:v>602497</c:v>
                </c:pt>
                <c:pt idx="14">
                  <c:v>708772</c:v>
                </c:pt>
                <c:pt idx="15">
                  <c:v>12192</c:v>
                </c:pt>
                <c:pt idx="16">
                  <c:v>10170</c:v>
                </c:pt>
                <c:pt idx="17">
                  <c:v>8891</c:v>
                </c:pt>
              </c:numCache>
            </c:numRef>
          </c:val>
          <c:extLst>
            <c:ext xmlns:c16="http://schemas.microsoft.com/office/drawing/2014/chart" uri="{C3380CC4-5D6E-409C-BE32-E72D297353CC}">
              <c16:uniqueId val="{00000003-B3DD-4526-83FA-C4E307049380}"/>
            </c:ext>
          </c:extLst>
        </c:ser>
        <c:dLbls>
          <c:dLblPos val="outEnd"/>
          <c:showLegendKey val="0"/>
          <c:showVal val="1"/>
          <c:showCatName val="0"/>
          <c:showSerName val="0"/>
          <c:showPercent val="0"/>
          <c:showBubbleSize val="0"/>
        </c:dLbls>
        <c:gapWidth val="219"/>
        <c:overlap val="-27"/>
        <c:axId val="968020911"/>
        <c:axId val="1114155071"/>
      </c:barChart>
      <c:catAx>
        <c:axId val="96802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155071"/>
        <c:crosses val="autoZero"/>
        <c:auto val="1"/>
        <c:lblAlgn val="ctr"/>
        <c:lblOffset val="100"/>
        <c:noMultiLvlLbl val="0"/>
      </c:catAx>
      <c:valAx>
        <c:axId val="1114155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80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staff responsible for processeing CbCR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CBCR!$E$6</c:f>
              <c:strCache>
                <c:ptCount val="1"/>
                <c:pt idx="0">
                  <c:v>Number of staff responsible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CBCR!$B$7:$C$27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CBCR!$E$7:$E$27</c:f>
              <c:numCache>
                <c:formatCode>General</c:formatCode>
                <c:ptCount val="21"/>
                <c:pt idx="2">
                  <c:v>1</c:v>
                </c:pt>
                <c:pt idx="5">
                  <c:v>1</c:v>
                </c:pt>
                <c:pt idx="8">
                  <c:v>0</c:v>
                </c:pt>
                <c:pt idx="11">
                  <c:v>0</c:v>
                </c:pt>
                <c:pt idx="14">
                  <c:v>0</c:v>
                </c:pt>
                <c:pt idx="17">
                  <c:v>9</c:v>
                </c:pt>
                <c:pt idx="20">
                  <c:v>2</c:v>
                </c:pt>
              </c:numCache>
            </c:numRef>
          </c:val>
          <c:extLst>
            <c:ext xmlns:c16="http://schemas.microsoft.com/office/drawing/2014/chart" uri="{C3380CC4-5D6E-409C-BE32-E72D297353CC}">
              <c16:uniqueId val="{00000001-3B93-4E3D-AEA0-20833C674D4B}"/>
            </c:ext>
          </c:extLst>
        </c:ser>
        <c:dLbls>
          <c:dLblPos val="outEnd"/>
          <c:showLegendKey val="0"/>
          <c:showVal val="1"/>
          <c:showCatName val="0"/>
          <c:showSerName val="0"/>
          <c:showPercent val="0"/>
          <c:showBubbleSize val="0"/>
        </c:dLbls>
        <c:gapWidth val="219"/>
        <c:overlap val="-27"/>
        <c:axId val="793600255"/>
        <c:axId val="658857919"/>
      </c:barChart>
      <c:catAx>
        <c:axId val="793600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857919"/>
        <c:crosses val="autoZero"/>
        <c:auto val="1"/>
        <c:lblAlgn val="ctr"/>
        <c:lblOffset val="100"/>
        <c:noMultiLvlLbl val="0"/>
      </c:catAx>
      <c:valAx>
        <c:axId val="658857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600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taxpayers for whom CBCR data was received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CBCR!$F$6</c:f>
              <c:strCache>
                <c:ptCount val="1"/>
                <c:pt idx="0">
                  <c:v>Received-number of taxpayers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CBCR!$B$7:$C$27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CBCR!$F$7:$F$27</c:f>
              <c:numCache>
                <c:formatCode>General</c:formatCode>
                <c:ptCount val="21"/>
                <c:pt idx="2">
                  <c:v>1</c:v>
                </c:pt>
                <c:pt idx="5">
                  <c:v>56</c:v>
                </c:pt>
                <c:pt idx="8">
                  <c:v>0</c:v>
                </c:pt>
                <c:pt idx="11">
                  <c:v>0</c:v>
                </c:pt>
                <c:pt idx="14">
                  <c:v>0</c:v>
                </c:pt>
                <c:pt idx="17">
                  <c:v>23</c:v>
                </c:pt>
                <c:pt idx="20">
                  <c:v>0</c:v>
                </c:pt>
              </c:numCache>
            </c:numRef>
          </c:val>
          <c:extLst>
            <c:ext xmlns:c16="http://schemas.microsoft.com/office/drawing/2014/chart" uri="{C3380CC4-5D6E-409C-BE32-E72D297353CC}">
              <c16:uniqueId val="{00000001-AB87-4D94-812A-985C363A9EC7}"/>
            </c:ext>
          </c:extLst>
        </c:ser>
        <c:dLbls>
          <c:dLblPos val="outEnd"/>
          <c:showLegendKey val="0"/>
          <c:showVal val="1"/>
          <c:showCatName val="0"/>
          <c:showSerName val="0"/>
          <c:showPercent val="0"/>
          <c:showBubbleSize val="0"/>
        </c:dLbls>
        <c:gapWidth val="219"/>
        <c:overlap val="-27"/>
        <c:axId val="858753615"/>
        <c:axId val="915398399"/>
        <c:extLst>
          <c:ext xmlns:c15="http://schemas.microsoft.com/office/drawing/2012/chart" uri="{02D57815-91ED-43cb-92C2-25804820EDAC}">
            <c15:filteredBarSeries>
              <c15:ser>
                <c:idx val="2"/>
                <c:order val="1"/>
                <c:tx>
                  <c:strRef>
                    <c:extLst>
                      <c:ext uri="{02D57815-91ED-43cb-92C2-25804820EDAC}">
                        <c15:formulaRef>
                          <c15:sqref>CBCR!$G$6</c15:sqref>
                        </c15:formulaRef>
                      </c:ext>
                    </c:extLst>
                    <c:strCache>
                      <c:ptCount val="1"/>
                      <c:pt idx="0">
                        <c:v>Sent-number of taxpayers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CBCR!$B$7:$C$27</c15:sqref>
                        </c15:formulaRef>
                      </c:ext>
                    </c:extLst>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extLst>
                      <c:ext uri="{02D57815-91ED-43cb-92C2-25804820EDAC}">
                        <c15:formulaRef>
                          <c15:sqref>CBCR!$G$7:$G$27</c15:sqref>
                        </c15:formulaRef>
                      </c:ext>
                    </c:extLst>
                    <c:numCache>
                      <c:formatCode>General</c:formatCode>
                      <c:ptCount val="21"/>
                      <c:pt idx="2">
                        <c:v>0</c:v>
                      </c:pt>
                      <c:pt idx="5">
                        <c:v>0</c:v>
                      </c:pt>
                      <c:pt idx="8">
                        <c:v>0</c:v>
                      </c:pt>
                      <c:pt idx="11">
                        <c:v>0</c:v>
                      </c:pt>
                      <c:pt idx="14">
                        <c:v>0</c:v>
                      </c:pt>
                      <c:pt idx="17">
                        <c:v>0</c:v>
                      </c:pt>
                      <c:pt idx="20">
                        <c:v>0</c:v>
                      </c:pt>
                    </c:numCache>
                  </c:numRef>
                </c:val>
                <c:extLst>
                  <c:ext xmlns:c16="http://schemas.microsoft.com/office/drawing/2014/chart" uri="{C3380CC4-5D6E-409C-BE32-E72D297353CC}">
                    <c16:uniqueId val="{00000002-AB87-4D94-812A-985C363A9EC7}"/>
                  </c:ext>
                </c:extLst>
              </c15:ser>
            </c15:filteredBarSeries>
          </c:ext>
        </c:extLst>
      </c:barChart>
      <c:catAx>
        <c:axId val="858753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398399"/>
        <c:crosses val="autoZero"/>
        <c:auto val="1"/>
        <c:lblAlgn val="ctr"/>
        <c:lblOffset val="100"/>
        <c:noMultiLvlLbl val="0"/>
      </c:catAx>
      <c:valAx>
        <c:axId val="9153983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No. of taxpayers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753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delete val="1"/>
          </c:dLbls>
          <c:cat>
            <c:strRef>
              <c:f>'CBCR graph'!$A$1:$A$7</c:f>
              <c:strCache>
                <c:ptCount val="7"/>
                <c:pt idx="0">
                  <c:v>CYP</c:v>
                </c:pt>
                <c:pt idx="1">
                  <c:v>FIN</c:v>
                </c:pt>
                <c:pt idx="2">
                  <c:v>LTU</c:v>
                </c:pt>
                <c:pt idx="3">
                  <c:v>LVA</c:v>
                </c:pt>
                <c:pt idx="4">
                  <c:v>POL</c:v>
                </c:pt>
                <c:pt idx="5">
                  <c:v>PRT</c:v>
                </c:pt>
                <c:pt idx="6">
                  <c:v>SVK</c:v>
                </c:pt>
              </c:strCache>
            </c:strRef>
          </c:cat>
          <c:val>
            <c:numRef>
              <c:f>'CBCR graph'!$B$1:$B$7</c:f>
              <c:numCache>
                <c:formatCode>0.00000</c:formatCode>
                <c:ptCount val="7"/>
                <c:pt idx="0">
                  <c:v>0</c:v>
                </c:pt>
                <c:pt idx="1">
                  <c:v>2.5999999999999998E-4</c:v>
                </c:pt>
                <c:pt idx="2">
                  <c:v>2.1333333333333334E-3</c:v>
                </c:pt>
                <c:pt idx="3">
                  <c:v>0</c:v>
                </c:pt>
                <c:pt idx="4">
                  <c:v>4.2428613857185285E-5</c:v>
                </c:pt>
                <c:pt idx="5">
                  <c:v>9.6192898826446638E-5</c:v>
                </c:pt>
                <c:pt idx="6">
                  <c:v>6.7658998646820032E-5</c:v>
                </c:pt>
              </c:numCache>
            </c:numRef>
          </c:val>
          <c:extLst>
            <c:ext xmlns:c16="http://schemas.microsoft.com/office/drawing/2014/chart" uri="{C3380CC4-5D6E-409C-BE32-E72D297353CC}">
              <c16:uniqueId val="{00000000-B5B1-4A0D-8BF8-FE89342FBE1D}"/>
            </c:ext>
          </c:extLst>
        </c:ser>
        <c:dLbls>
          <c:dLblPos val="outEnd"/>
          <c:showLegendKey val="0"/>
          <c:showVal val="1"/>
          <c:showCatName val="0"/>
          <c:showSerName val="0"/>
          <c:showPercent val="0"/>
          <c:showBubbleSize val="0"/>
        </c:dLbls>
        <c:gapWidth val="219"/>
        <c:overlap val="-27"/>
        <c:axId val="738135855"/>
        <c:axId val="785137311"/>
      </c:barChart>
      <c:catAx>
        <c:axId val="73813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37311"/>
        <c:crosses val="autoZero"/>
        <c:auto val="1"/>
        <c:lblAlgn val="ctr"/>
        <c:lblOffset val="100"/>
        <c:noMultiLvlLbl val="0"/>
      </c:catAx>
      <c:valAx>
        <c:axId val="785137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050" b="0" i="0" baseline="0">
                    <a:effectLst/>
                  </a:rPr>
                  <a:t>FTE divided by number of taxpayers for whom AEOI data was received</a:t>
                </a:r>
                <a:endParaRPr lang="de-DE" sz="500">
                  <a:effectLst/>
                </a:endParaRP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8135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'Desk Audits'!$H$6</c:f>
              <c:strCache>
                <c:ptCount val="1"/>
                <c:pt idx="0">
                  <c:v>Total desk audits per taxpayer</c:v>
                </c:pt>
              </c:strCache>
            </c:strRef>
          </c:tx>
          <c:spPr>
            <a:solidFill>
              <a:schemeClr val="accent1"/>
            </a:solidFill>
            <a:ln>
              <a:noFill/>
            </a:ln>
            <a:effectLst/>
          </c:spPr>
          <c:invertIfNegative val="0"/>
          <c:dLbls>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78-41D6-AFA6-8EAF311AB4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'Desk Audits'!$H$7:$H$27</c:f>
              <c:numCache>
                <c:formatCode>General</c:formatCode>
                <c:ptCount val="21"/>
                <c:pt idx="0" formatCode="0.0">
                  <c:v>0.57242238346750696</c:v>
                </c:pt>
                <c:pt idx="3" formatCode="#,##0">
                  <c:v>0</c:v>
                </c:pt>
                <c:pt idx="6" formatCode="0.0">
                  <c:v>6.02686688709103</c:v>
                </c:pt>
                <c:pt idx="9" formatCode="0.0">
                  <c:v>0.87190732909454138</c:v>
                </c:pt>
                <c:pt idx="12" formatCode="0.0">
                  <c:v>10.297574714928512</c:v>
                </c:pt>
                <c:pt idx="15" formatCode="0.0">
                  <c:v>0.23994096409195403</c:v>
                </c:pt>
                <c:pt idx="18" formatCode="#,##0">
                  <c:v>0</c:v>
                </c:pt>
              </c:numCache>
            </c:numRef>
          </c:val>
          <c:extLst>
            <c:ext xmlns:c16="http://schemas.microsoft.com/office/drawing/2014/chart" uri="{C3380CC4-5D6E-409C-BE32-E72D297353CC}">
              <c16:uniqueId val="{00000000-5A78-41D6-AFA6-8EAF311AB445}"/>
            </c:ext>
          </c:extLst>
        </c:ser>
        <c:ser>
          <c:idx val="1"/>
          <c:order val="1"/>
          <c:tx>
            <c:strRef>
              <c:f>'Desk Audits'!$I$6</c:f>
              <c:strCache>
                <c:ptCount val="1"/>
                <c:pt idx="0">
                  <c:v>PIT desk audits per PIT taxpayers</c:v>
                </c:pt>
              </c:strCache>
            </c:strRef>
          </c:tx>
          <c:spPr>
            <a:solidFill>
              <a:schemeClr val="accent2"/>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78-41D6-AFA6-8EAF311AB445}"/>
                </c:ext>
              </c:extLst>
            </c:dLbl>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78-41D6-AFA6-8EAF311AB4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'Desk Audits'!$I$7:$I$27</c:f>
              <c:numCache>
                <c:formatCode>General</c:formatCode>
                <c:ptCount val="21"/>
                <c:pt idx="0" formatCode="#,##0">
                  <c:v>0</c:v>
                </c:pt>
                <c:pt idx="3" formatCode="0.0">
                  <c:v>11.923132230913781</c:v>
                </c:pt>
                <c:pt idx="6" formatCode="0.0">
                  <c:v>6.8272111998730622</c:v>
                </c:pt>
                <c:pt idx="9" formatCode="#,##0">
                  <c:v>0</c:v>
                </c:pt>
                <c:pt idx="12" formatCode="0.0">
                  <c:v>5.330863208752473</c:v>
                </c:pt>
                <c:pt idx="15" formatCode="0.0">
                  <c:v>9.5870910986234278E-2</c:v>
                </c:pt>
                <c:pt idx="18" formatCode="#,##0">
                  <c:v>0</c:v>
                </c:pt>
              </c:numCache>
            </c:numRef>
          </c:val>
          <c:extLst>
            <c:ext xmlns:c16="http://schemas.microsoft.com/office/drawing/2014/chart" uri="{C3380CC4-5D6E-409C-BE32-E72D297353CC}">
              <c16:uniqueId val="{00000001-5A78-41D6-AFA6-8EAF311AB445}"/>
            </c:ext>
          </c:extLst>
        </c:ser>
        <c:ser>
          <c:idx val="2"/>
          <c:order val="2"/>
          <c:tx>
            <c:strRef>
              <c:f>'Desk Audits'!$J$6</c:f>
              <c:strCache>
                <c:ptCount val="1"/>
                <c:pt idx="0">
                  <c:v>CIT desk audits per CIT taxpayers</c:v>
                </c:pt>
              </c:strCache>
            </c:strRef>
          </c:tx>
          <c:spPr>
            <a:solidFill>
              <a:schemeClr val="accent3"/>
            </a:solidFill>
            <a:ln>
              <a:noFill/>
            </a:ln>
            <a:effectLst/>
          </c:spPr>
          <c:invertIfNegative val="0"/>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78-41D6-AFA6-8EAF311AB445}"/>
                </c:ext>
              </c:extLst>
            </c:dLbl>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78-41D6-AFA6-8EAF311AB4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'Desk Audits'!$J$7:$J$27</c:f>
              <c:numCache>
                <c:formatCode>General</c:formatCode>
                <c:ptCount val="21"/>
                <c:pt idx="0" formatCode="#,##0">
                  <c:v>0</c:v>
                </c:pt>
                <c:pt idx="3" formatCode="0.0">
                  <c:v>41.666903176368294</c:v>
                </c:pt>
                <c:pt idx="6" formatCode="0.0">
                  <c:v>1.3228297544929624</c:v>
                </c:pt>
                <c:pt idx="9" formatCode="#,##0">
                  <c:v>0</c:v>
                </c:pt>
                <c:pt idx="12" formatCode="0.0">
                  <c:v>18.423362444999132</c:v>
                </c:pt>
                <c:pt idx="15" formatCode="0.0">
                  <c:v>0.93692549937758141</c:v>
                </c:pt>
                <c:pt idx="18" formatCode="#,##0">
                  <c:v>0</c:v>
                </c:pt>
              </c:numCache>
            </c:numRef>
          </c:val>
          <c:extLst>
            <c:ext xmlns:c16="http://schemas.microsoft.com/office/drawing/2014/chart" uri="{C3380CC4-5D6E-409C-BE32-E72D297353CC}">
              <c16:uniqueId val="{00000002-5A78-41D6-AFA6-8EAF311AB445}"/>
            </c:ext>
          </c:extLst>
        </c:ser>
        <c:ser>
          <c:idx val="3"/>
          <c:order val="3"/>
          <c:tx>
            <c:strRef>
              <c:f>'Desk Audits'!$K$6</c:f>
              <c:strCache>
                <c:ptCount val="1"/>
                <c:pt idx="0">
                  <c:v>VAT desk audits per VAT taxpayers</c:v>
                </c:pt>
              </c:strCache>
            </c:strRef>
          </c:tx>
          <c:spPr>
            <a:solidFill>
              <a:schemeClr val="accent4"/>
            </a:solidFill>
            <a:ln>
              <a:noFill/>
            </a:ln>
            <a:effectLst/>
          </c:spPr>
          <c:invertIfNegative val="0"/>
          <c:dLbls>
            <c:dLbl>
              <c:idx val="3"/>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78-41D6-AFA6-8EAF311AB445}"/>
                </c:ext>
              </c:extLst>
            </c:dLbl>
            <c:dLbl>
              <c:idx val="9"/>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78-41D6-AFA6-8EAF311AB445}"/>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'Desk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'Desk Audits'!$K$7:$K$27</c:f>
              <c:numCache>
                <c:formatCode>General</c:formatCode>
                <c:ptCount val="21"/>
                <c:pt idx="0" formatCode="0.0">
                  <c:v>4.58163372643439</c:v>
                </c:pt>
                <c:pt idx="3" formatCode="#,##0">
                  <c:v>0</c:v>
                </c:pt>
                <c:pt idx="6" formatCode="0.0">
                  <c:v>9.6119476068062184</c:v>
                </c:pt>
                <c:pt idx="9" formatCode="#,##0">
                  <c:v>0</c:v>
                </c:pt>
                <c:pt idx="12" formatCode="0.0">
                  <c:v>28.194596756626833</c:v>
                </c:pt>
                <c:pt idx="15" formatCode="0.0">
                  <c:v>0.84027648073573802</c:v>
                </c:pt>
                <c:pt idx="18" formatCode="#,##0">
                  <c:v>0</c:v>
                </c:pt>
              </c:numCache>
            </c:numRef>
          </c:val>
          <c:extLst>
            <c:ext xmlns:c16="http://schemas.microsoft.com/office/drawing/2014/chart" uri="{C3380CC4-5D6E-409C-BE32-E72D297353CC}">
              <c16:uniqueId val="{00000003-5A78-41D6-AFA6-8EAF311AB445}"/>
            </c:ext>
          </c:extLst>
        </c:ser>
        <c:dLbls>
          <c:dLblPos val="outEnd"/>
          <c:showLegendKey val="0"/>
          <c:showVal val="1"/>
          <c:showCatName val="0"/>
          <c:showSerName val="0"/>
          <c:showPercent val="0"/>
          <c:showBubbleSize val="0"/>
        </c:dLbls>
        <c:gapWidth val="219"/>
        <c:overlap val="-27"/>
        <c:axId val="1839941503"/>
        <c:axId val="1988607535"/>
      </c:barChart>
      <c:catAx>
        <c:axId val="1839941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8607535"/>
        <c:crosses val="autoZero"/>
        <c:auto val="1"/>
        <c:lblAlgn val="ctr"/>
        <c:lblOffset val="100"/>
        <c:noMultiLvlLbl val="0"/>
      </c:catAx>
      <c:valAx>
        <c:axId val="1988607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No,</a:t>
                </a:r>
                <a:r>
                  <a:rPr lang="de-DE" baseline="0"/>
                  <a:t> of desk audits per 100 active taxpayers</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9941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2"/>
          <c:tx>
            <c:strRef>
              <c:f>'On-site audits'!$G$6</c:f>
              <c:strCache>
                <c:ptCount val="1"/>
                <c:pt idx="0">
                  <c:v>PIT</c:v>
                </c:pt>
              </c:strCache>
            </c:strRef>
          </c:tx>
          <c:spPr>
            <a:solidFill>
              <a:schemeClr val="accent6"/>
            </a:solidFill>
            <a:ln>
              <a:noFill/>
            </a:ln>
            <a:effectLst/>
          </c:spPr>
          <c:invertIfNegative val="0"/>
          <c:dLbls>
            <c:dLbl>
              <c:idx val="6"/>
              <c:layout>
                <c:manualLayout>
                  <c:x val="-5.0666666666666665E-2"/>
                  <c:y val="-3.2176968258180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D1-4CD8-AFDE-E9F9BE36E20E}"/>
                </c:ext>
              </c:extLst>
            </c:dLbl>
            <c:dLbl>
              <c:idx val="7"/>
              <c:layout>
                <c:manualLayout>
                  <c:x val="-3.20000000000000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D1-4CD8-AFDE-E9F9BE36E20E}"/>
                </c:ext>
              </c:extLst>
            </c:dLbl>
            <c:dLbl>
              <c:idx val="8"/>
              <c:layout>
                <c:manualLayout>
                  <c:x val="-2.4000000000000049E-2"/>
                  <c:y val="-8.0442420645452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D1-4CD8-AFDE-E9F9BE36E20E}"/>
                </c:ext>
              </c:extLst>
            </c:dLbl>
            <c:dLbl>
              <c:idx val="9"/>
              <c:layout>
                <c:manualLayout>
                  <c:x val="-3.1222047244094536E-2"/>
                  <c:y val="-2.46837884453021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D0-49CB-9EBE-E5D001E9031A}"/>
                </c:ext>
              </c:extLst>
            </c:dLbl>
            <c:dLbl>
              <c:idx val="10"/>
              <c:layout>
                <c:manualLayout>
                  <c:x val="-3.2897914677528853E-2"/>
                  <c:y val="-1.4016642831935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D0-49CB-9EBE-E5D001E9031A}"/>
                </c:ext>
              </c:extLst>
            </c:dLbl>
            <c:dLbl>
              <c:idx val="11"/>
              <c:layout>
                <c:manualLayout>
                  <c:x val="-2.5157228871051523E-2"/>
                  <c:y val="-2.80332856638716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8D0-49CB-9EBE-E5D001E9031A}"/>
                </c:ext>
              </c:extLst>
            </c:dLbl>
            <c:dLbl>
              <c:idx val="18"/>
              <c:layout>
                <c:manualLayout>
                  <c:x val="-3.2897914677528887E-2"/>
                  <c:y val="-1.2848440836322839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8D0-49CB-9EBE-E5D001E9031A}"/>
                </c:ext>
              </c:extLst>
            </c:dLbl>
            <c:dLbl>
              <c:idx val="19"/>
              <c:layout>
                <c:manualLayout>
                  <c:x val="-4.8379286290483561E-2"/>
                  <c:y val="1.75208035399197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8D0-49CB-9EBE-E5D001E9031A}"/>
                </c:ext>
              </c:extLst>
            </c:dLbl>
            <c:dLbl>
              <c:idx val="20"/>
              <c:layout>
                <c:manualLayout>
                  <c:x val="-4.8379286290483561E-2"/>
                  <c:y val="7.00832141596788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8D0-49CB-9EBE-E5D001E903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'On-site audits'!$G$7:$G$27</c:f>
              <c:numCache>
                <c:formatCode>#,##0</c:formatCode>
                <c:ptCount val="21"/>
                <c:pt idx="0">
                  <c:v>0</c:v>
                </c:pt>
                <c:pt idx="1">
                  <c:v>0</c:v>
                </c:pt>
                <c:pt idx="2">
                  <c:v>0</c:v>
                </c:pt>
                <c:pt idx="6">
                  <c:v>205</c:v>
                </c:pt>
                <c:pt idx="7">
                  <c:v>196</c:v>
                </c:pt>
                <c:pt idx="8">
                  <c:v>74</c:v>
                </c:pt>
                <c:pt idx="9">
                  <c:v>222</c:v>
                </c:pt>
                <c:pt idx="10">
                  <c:v>193</c:v>
                </c:pt>
                <c:pt idx="11">
                  <c:v>144</c:v>
                </c:pt>
                <c:pt idx="12">
                  <c:v>22233</c:v>
                </c:pt>
                <c:pt idx="13">
                  <c:v>16972</c:v>
                </c:pt>
                <c:pt idx="14">
                  <c:v>11539</c:v>
                </c:pt>
                <c:pt idx="18">
                  <c:v>810</c:v>
                </c:pt>
                <c:pt idx="19">
                  <c:v>1160</c:v>
                </c:pt>
                <c:pt idx="20">
                  <c:v>1148</c:v>
                </c:pt>
              </c:numCache>
            </c:numRef>
          </c:val>
          <c:extLst>
            <c:ext xmlns:c16="http://schemas.microsoft.com/office/drawing/2014/chart" uri="{C3380CC4-5D6E-409C-BE32-E72D297353CC}">
              <c16:uniqueId val="{00000005-78D0-49CB-9EBE-E5D001E9031A}"/>
            </c:ext>
          </c:extLst>
        </c:ser>
        <c:ser>
          <c:idx val="6"/>
          <c:order val="3"/>
          <c:tx>
            <c:strRef>
              <c:f>'On-site audits'!$H$6</c:f>
              <c:strCache>
                <c:ptCount val="1"/>
                <c:pt idx="0">
                  <c:v>VAT</c:v>
                </c:pt>
              </c:strCache>
            </c:strRef>
          </c:tx>
          <c:spPr>
            <a:solidFill>
              <a:schemeClr val="accent1">
                <a:lumMod val="60000"/>
              </a:schemeClr>
            </a:solidFill>
            <a:ln>
              <a:noFill/>
            </a:ln>
            <a:effectLst/>
          </c:spPr>
          <c:invertIfNegative val="0"/>
          <c:dLbls>
            <c:dLbl>
              <c:idx val="6"/>
              <c:layout>
                <c:manualLayout>
                  <c:x val="1.3333333333333334E-2"/>
                  <c:y val="-2.81548472259082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D1-4CD8-AFDE-E9F9BE36E20E}"/>
                </c:ext>
              </c:extLst>
            </c:dLbl>
            <c:dLbl>
              <c:idx val="7"/>
              <c:layout>
                <c:manualLayout>
                  <c:x val="2.6666666666666666E-3"/>
                  <c:y val="-4.82654523872714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D1-4CD8-AFDE-E9F9BE36E20E}"/>
                </c:ext>
              </c:extLst>
            </c:dLbl>
            <c:dLbl>
              <c:idx val="8"/>
              <c:layout>
                <c:manualLayout>
                  <c:x val="-5.3333333333333332E-3"/>
                  <c:y val="-6.0331815484089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D1-4CD8-AFDE-E9F9BE36E20E}"/>
                </c:ext>
              </c:extLst>
            </c:dLbl>
            <c:dLbl>
              <c:idx val="9"/>
              <c:layout>
                <c:manualLayout>
                  <c:x val="1.0148031496063041E-2"/>
                  <c:y val="-7.23981785809070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D0-49CB-9EBE-E5D001E903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'On-site audits'!$H$7:$H$27</c:f>
              <c:numCache>
                <c:formatCode>#,##0</c:formatCode>
                <c:ptCount val="21"/>
                <c:pt idx="0">
                  <c:v>0</c:v>
                </c:pt>
                <c:pt idx="1">
                  <c:v>2522</c:v>
                </c:pt>
                <c:pt idx="2">
                  <c:v>2074</c:v>
                </c:pt>
                <c:pt idx="6">
                  <c:v>1005</c:v>
                </c:pt>
                <c:pt idx="7">
                  <c:v>857</c:v>
                </c:pt>
                <c:pt idx="8">
                  <c:v>275</c:v>
                </c:pt>
                <c:pt idx="9">
                  <c:v>1016</c:v>
                </c:pt>
                <c:pt idx="10">
                  <c:v>990</c:v>
                </c:pt>
                <c:pt idx="11">
                  <c:v>751</c:v>
                </c:pt>
                <c:pt idx="12">
                  <c:v>35094</c:v>
                </c:pt>
                <c:pt idx="13">
                  <c:v>28139</c:v>
                </c:pt>
                <c:pt idx="14">
                  <c:v>20240</c:v>
                </c:pt>
                <c:pt idx="18">
                  <c:v>8249</c:v>
                </c:pt>
                <c:pt idx="19">
                  <c:v>8722</c:v>
                </c:pt>
                <c:pt idx="20">
                  <c:v>6973</c:v>
                </c:pt>
              </c:numCache>
            </c:numRef>
          </c:val>
          <c:extLst>
            <c:ext xmlns:c16="http://schemas.microsoft.com/office/drawing/2014/chart" uri="{C3380CC4-5D6E-409C-BE32-E72D297353CC}">
              <c16:uniqueId val="{00000006-78D0-49CB-9EBE-E5D001E9031A}"/>
            </c:ext>
          </c:extLst>
        </c:ser>
        <c:dLbls>
          <c:dLblPos val="outEnd"/>
          <c:showLegendKey val="0"/>
          <c:showVal val="1"/>
          <c:showCatName val="0"/>
          <c:showSerName val="0"/>
          <c:showPercent val="0"/>
          <c:showBubbleSize val="0"/>
        </c:dLbls>
        <c:gapWidth val="150"/>
        <c:axId val="1628583711"/>
        <c:axId val="1849195967"/>
      </c:barChart>
      <c:barChart>
        <c:barDir val="col"/>
        <c:grouping val="stacked"/>
        <c:varyColors val="0"/>
        <c:ser>
          <c:idx val="3"/>
          <c:order val="0"/>
          <c:tx>
            <c:strRef>
              <c:f>'On-site audits'!$E$6</c:f>
              <c:strCache>
                <c:ptCount val="1"/>
                <c:pt idx="0">
                  <c:v>CIT (large)</c:v>
                </c:pt>
              </c:strCache>
            </c:strRef>
          </c:tx>
          <c:spPr>
            <a:solidFill>
              <a:schemeClr val="accent4"/>
            </a:solidFill>
            <a:ln>
              <a:noFill/>
            </a:ln>
            <a:effectLst/>
          </c:spPr>
          <c:invertIfNegative val="0"/>
          <c:dLbls>
            <c:dLbl>
              <c:idx val="6"/>
              <c:layout>
                <c:manualLayout>
                  <c:x val="0"/>
                  <c:y val="8.0442420645452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D1-4CD8-AFDE-E9F9BE36E20E}"/>
                </c:ext>
              </c:extLst>
            </c:dLbl>
            <c:dLbl>
              <c:idx val="7"/>
              <c:layout>
                <c:manualLayout>
                  <c:x val="-2.4444162063398386E-17"/>
                  <c:y val="1.2066363096817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D1-4CD8-AFDE-E9F9BE36E20E}"/>
                </c:ext>
              </c:extLst>
            </c:dLbl>
            <c:dLbl>
              <c:idx val="8"/>
              <c:layout>
                <c:manualLayout>
                  <c:x val="-4.8888324126796771E-17"/>
                  <c:y val="1.2066363096817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D1-4CD8-AFDE-E9F9BE36E20E}"/>
                </c:ext>
              </c:extLst>
            </c:dLbl>
            <c:dLbl>
              <c:idx val="9"/>
              <c:layout>
                <c:manualLayout>
                  <c:x val="1.5481371612954757E-2"/>
                  <c:y val="2.4529124955887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D0-49CB-9EBE-E5D001E9031A}"/>
                </c:ext>
              </c:extLst>
            </c:dLbl>
            <c:dLbl>
              <c:idx val="11"/>
              <c:layout>
                <c:manualLayout>
                  <c:x val="2.515722887105145E-2"/>
                  <c:y val="1.752080353991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8D0-49CB-9EBE-E5D001E9031A}"/>
                </c:ext>
              </c:extLst>
            </c:dLbl>
            <c:dLbl>
              <c:idx val="18"/>
              <c:layout>
                <c:manualLayout>
                  <c:x val="4.0638600484006117E-2"/>
                  <c:y val="2.4529124955887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8D0-49CB-9EBE-E5D001E903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'On-site audits'!$E$7:$E$27</c:f>
              <c:numCache>
                <c:formatCode>#,##0</c:formatCode>
                <c:ptCount val="21"/>
                <c:pt idx="0">
                  <c:v>0</c:v>
                </c:pt>
                <c:pt idx="1">
                  <c:v>0</c:v>
                </c:pt>
                <c:pt idx="2">
                  <c:v>0</c:v>
                </c:pt>
                <c:pt idx="6">
                  <c:v>65</c:v>
                </c:pt>
                <c:pt idx="7">
                  <c:v>27</c:v>
                </c:pt>
                <c:pt idx="8">
                  <c:v>16</c:v>
                </c:pt>
                <c:pt idx="9">
                  <c:v>109</c:v>
                </c:pt>
                <c:pt idx="10">
                  <c:v>72</c:v>
                </c:pt>
                <c:pt idx="11">
                  <c:v>59</c:v>
                </c:pt>
                <c:pt idx="12">
                  <c:v>0</c:v>
                </c:pt>
                <c:pt idx="13">
                  <c:v>0</c:v>
                </c:pt>
                <c:pt idx="14">
                  <c:v>0</c:v>
                </c:pt>
                <c:pt idx="18">
                  <c:v>19</c:v>
                </c:pt>
                <c:pt idx="19">
                  <c:v>20</c:v>
                </c:pt>
                <c:pt idx="20">
                  <c:v>11</c:v>
                </c:pt>
              </c:numCache>
            </c:numRef>
          </c:val>
          <c:extLst>
            <c:ext xmlns:c16="http://schemas.microsoft.com/office/drawing/2014/chart" uri="{C3380CC4-5D6E-409C-BE32-E72D297353CC}">
              <c16:uniqueId val="{00000003-78D0-49CB-9EBE-E5D001E9031A}"/>
            </c:ext>
          </c:extLst>
        </c:ser>
        <c:ser>
          <c:idx val="4"/>
          <c:order val="1"/>
          <c:tx>
            <c:strRef>
              <c:f>'On-site audits'!$F$6</c:f>
              <c:strCache>
                <c:ptCount val="1"/>
                <c:pt idx="0">
                  <c:v>CIT (non-large)</c:v>
                </c:pt>
              </c:strCache>
            </c:strRef>
          </c:tx>
          <c:spPr>
            <a:solidFill>
              <a:schemeClr val="accent5"/>
            </a:solidFill>
            <a:ln>
              <a:noFill/>
            </a:ln>
            <a:effectLst/>
          </c:spPr>
          <c:invertIfNegative val="0"/>
          <c:dLbls>
            <c:dLbl>
              <c:idx val="6"/>
              <c:layout>
                <c:manualLayout>
                  <c:x val="-2.6666666666666666E-3"/>
                  <c:y val="-6.033181548408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D1-4CD8-AFDE-E9F9BE36E20E}"/>
                </c:ext>
              </c:extLst>
            </c:dLbl>
            <c:dLbl>
              <c:idx val="7"/>
              <c:layout>
                <c:manualLayout>
                  <c:x val="-2.6666666666666913E-3"/>
                  <c:y val="-8.04424206454522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D1-4CD8-AFDE-E9F9BE36E20E}"/>
                </c:ext>
              </c:extLst>
            </c:dLbl>
            <c:dLbl>
              <c:idx val="8"/>
              <c:layout>
                <c:manualLayout>
                  <c:x val="-5.3333333333333826E-3"/>
                  <c:y val="-5.22875734195439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D1-4CD8-AFDE-E9F9BE36E20E}"/>
                </c:ext>
              </c:extLst>
            </c:dLbl>
            <c:dLbl>
              <c:idx val="9"/>
              <c:layout>
                <c:manualLayout>
                  <c:x val="-7.740685806477369E-3"/>
                  <c:y val="-4.204992849580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D0-49CB-9EBE-E5D001E9031A}"/>
                </c:ext>
              </c:extLst>
            </c:dLbl>
            <c:dLbl>
              <c:idx val="10"/>
              <c:layout>
                <c:manualLayout>
                  <c:x val="-1.3546200161335432E-2"/>
                  <c:y val="-4.204992849580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8D0-49CB-9EBE-E5D001E9031A}"/>
                </c:ext>
              </c:extLst>
            </c:dLbl>
            <c:dLbl>
              <c:idx val="11"/>
              <c:layout>
                <c:manualLayout>
                  <c:x val="-9.6758572580967119E-3"/>
                  <c:y val="-3.1537446371855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8D0-49CB-9EBE-E5D001E9031A}"/>
                </c:ext>
              </c:extLst>
            </c:dLbl>
            <c:dLbl>
              <c:idx val="18"/>
              <c:layout>
                <c:manualLayout>
                  <c:x val="-1.7416543064574082E-2"/>
                  <c:y val="-6.6579053451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8D0-49CB-9EBE-E5D001E9031A}"/>
                </c:ext>
              </c:extLst>
            </c:dLbl>
            <c:dLbl>
              <c:idx val="19"/>
              <c:layout>
                <c:manualLayout>
                  <c:x val="-2.1286885967812766E-2"/>
                  <c:y val="-9.461233911556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8D0-49CB-9EBE-E5D001E9031A}"/>
                </c:ext>
              </c:extLst>
            </c:dLbl>
            <c:dLbl>
              <c:idx val="20"/>
              <c:layout>
                <c:manualLayout>
                  <c:x val="-1.5481371612954738E-2"/>
                  <c:y val="-7.0083214159678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8D0-49CB-9EBE-E5D001E903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'On-site audits'!$B$7:$C$27</c:f>
              <c:multiLvlStrCache>
                <c:ptCount val="21"/>
                <c:lvl>
                  <c:pt idx="0">
                    <c:v>2015</c:v>
                  </c:pt>
                  <c:pt idx="1">
                    <c:v>2016</c:v>
                  </c:pt>
                  <c:pt idx="2">
                    <c:v>2017</c:v>
                  </c:pt>
                  <c:pt idx="3">
                    <c:v>2015</c:v>
                  </c:pt>
                  <c:pt idx="4">
                    <c:v>2016</c:v>
                  </c:pt>
                  <c:pt idx="5">
                    <c:v>2017</c:v>
                  </c:pt>
                  <c:pt idx="6">
                    <c:v>2015</c:v>
                  </c:pt>
                  <c:pt idx="7">
                    <c:v>2016</c:v>
                  </c:pt>
                  <c:pt idx="8">
                    <c:v>2017</c:v>
                  </c:pt>
                  <c:pt idx="9">
                    <c:v>2015</c:v>
                  </c:pt>
                  <c:pt idx="10">
                    <c:v>2016</c:v>
                  </c:pt>
                  <c:pt idx="11">
                    <c:v>2017</c:v>
                  </c:pt>
                  <c:pt idx="12">
                    <c:v>2015</c:v>
                  </c:pt>
                  <c:pt idx="13">
                    <c:v>2016</c:v>
                  </c:pt>
                  <c:pt idx="14">
                    <c:v>2017</c:v>
                  </c:pt>
                  <c:pt idx="15">
                    <c:v>2015</c:v>
                  </c:pt>
                  <c:pt idx="16">
                    <c:v>2016</c:v>
                  </c:pt>
                  <c:pt idx="17">
                    <c:v>2017</c:v>
                  </c:pt>
                  <c:pt idx="18">
                    <c:v>2015</c:v>
                  </c:pt>
                  <c:pt idx="19">
                    <c:v>2016</c:v>
                  </c:pt>
                  <c:pt idx="20">
                    <c:v>2017</c:v>
                  </c:pt>
                </c:lvl>
                <c:lvl>
                  <c:pt idx="0">
                    <c:v>CYP</c:v>
                  </c:pt>
                  <c:pt idx="3">
                    <c:v>FIN</c:v>
                  </c:pt>
                  <c:pt idx="6">
                    <c:v>LTU</c:v>
                  </c:pt>
                  <c:pt idx="9">
                    <c:v>LVA</c:v>
                  </c:pt>
                  <c:pt idx="12">
                    <c:v>POL</c:v>
                  </c:pt>
                  <c:pt idx="15">
                    <c:v>PRT</c:v>
                  </c:pt>
                  <c:pt idx="18">
                    <c:v>SVK</c:v>
                  </c:pt>
                </c:lvl>
              </c:multiLvlStrCache>
            </c:multiLvlStrRef>
          </c:cat>
          <c:val>
            <c:numRef>
              <c:f>'On-site audits'!$F$7:$F$27</c:f>
              <c:numCache>
                <c:formatCode>#,##0</c:formatCode>
                <c:ptCount val="21"/>
                <c:pt idx="0">
                  <c:v>0</c:v>
                </c:pt>
                <c:pt idx="1">
                  <c:v>0</c:v>
                </c:pt>
                <c:pt idx="2">
                  <c:v>0</c:v>
                </c:pt>
                <c:pt idx="6">
                  <c:v>422</c:v>
                </c:pt>
                <c:pt idx="7">
                  <c:v>398</c:v>
                </c:pt>
                <c:pt idx="8">
                  <c:v>175</c:v>
                </c:pt>
                <c:pt idx="9">
                  <c:v>545</c:v>
                </c:pt>
                <c:pt idx="10">
                  <c:v>462</c:v>
                </c:pt>
                <c:pt idx="11">
                  <c:v>216</c:v>
                </c:pt>
                <c:pt idx="12">
                  <c:v>0</c:v>
                </c:pt>
                <c:pt idx="13">
                  <c:v>0</c:v>
                </c:pt>
                <c:pt idx="14">
                  <c:v>0</c:v>
                </c:pt>
                <c:pt idx="18">
                  <c:v>704</c:v>
                </c:pt>
                <c:pt idx="19">
                  <c:v>758</c:v>
                </c:pt>
                <c:pt idx="20">
                  <c:v>825</c:v>
                </c:pt>
              </c:numCache>
            </c:numRef>
          </c:val>
          <c:extLst>
            <c:ext xmlns:c16="http://schemas.microsoft.com/office/drawing/2014/chart" uri="{C3380CC4-5D6E-409C-BE32-E72D297353CC}">
              <c16:uniqueId val="{00000004-78D0-49CB-9EBE-E5D001E9031A}"/>
            </c:ext>
          </c:extLst>
        </c:ser>
        <c:dLbls>
          <c:showLegendKey val="0"/>
          <c:showVal val="1"/>
          <c:showCatName val="0"/>
          <c:showSerName val="0"/>
          <c:showPercent val="0"/>
          <c:showBubbleSize val="0"/>
        </c:dLbls>
        <c:gapWidth val="500"/>
        <c:overlap val="100"/>
        <c:axId val="1883645231"/>
        <c:axId val="1904794767"/>
      </c:barChart>
      <c:valAx>
        <c:axId val="1849195967"/>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8583711"/>
        <c:crosses val="max"/>
        <c:crossBetween val="between"/>
      </c:valAx>
      <c:catAx>
        <c:axId val="16285837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195967"/>
        <c:crosses val="autoZero"/>
        <c:auto val="1"/>
        <c:lblAlgn val="ctr"/>
        <c:lblOffset val="100"/>
        <c:noMultiLvlLbl val="0"/>
      </c:catAx>
      <c:valAx>
        <c:axId val="1904794767"/>
        <c:scaling>
          <c:orientation val="minMax"/>
          <c:max val="100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645231"/>
        <c:crosses val="autoZero"/>
        <c:crossBetween val="between"/>
      </c:valAx>
      <c:catAx>
        <c:axId val="1883645231"/>
        <c:scaling>
          <c:orientation val="minMax"/>
        </c:scaling>
        <c:delete val="1"/>
        <c:axPos val="b"/>
        <c:numFmt formatCode="General" sourceLinked="1"/>
        <c:majorTickMark val="out"/>
        <c:minorTickMark val="none"/>
        <c:tickLblPos val="nextTo"/>
        <c:crossAx val="19047947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'On-site audits'!$K$37</c:f>
              <c:strCache>
                <c:ptCount val="1"/>
                <c:pt idx="0">
                  <c:v>CIT (large)</c:v>
                </c:pt>
              </c:strCache>
            </c:strRef>
          </c:tx>
          <c:spPr>
            <a:solidFill>
              <a:schemeClr val="accent1"/>
            </a:solidFill>
            <a:ln>
              <a:noFill/>
            </a:ln>
            <a:effectLst/>
          </c:spPr>
          <c:invertIfNegative val="0"/>
          <c:cat>
            <c:strRef>
              <c:f>'On-site audits'!$B$38:$B$44</c:f>
              <c:strCache>
                <c:ptCount val="7"/>
                <c:pt idx="0">
                  <c:v>CYP</c:v>
                </c:pt>
                <c:pt idx="1">
                  <c:v>FIN</c:v>
                </c:pt>
                <c:pt idx="2">
                  <c:v>LTU</c:v>
                </c:pt>
                <c:pt idx="3">
                  <c:v>LVA</c:v>
                </c:pt>
                <c:pt idx="4">
                  <c:v>POL</c:v>
                </c:pt>
                <c:pt idx="5">
                  <c:v>PRT</c:v>
                </c:pt>
                <c:pt idx="6">
                  <c:v>SVK</c:v>
                </c:pt>
              </c:strCache>
            </c:strRef>
          </c:cat>
          <c:val>
            <c:numRef>
              <c:f>'On-site audits'!$K$38:$K$44</c:f>
              <c:numCache>
                <c:formatCode>0.00%</c:formatCode>
                <c:ptCount val="7"/>
                <c:pt idx="2">
                  <c:v>0.14337700145560409</c:v>
                </c:pt>
                <c:pt idx="3">
                  <c:v>6.4257028112449793E-2</c:v>
                </c:pt>
                <c:pt idx="6">
                  <c:v>2.440214738897023E-2</c:v>
                </c:pt>
              </c:numCache>
            </c:numRef>
          </c:val>
          <c:extLst>
            <c:ext xmlns:c16="http://schemas.microsoft.com/office/drawing/2014/chart" uri="{C3380CC4-5D6E-409C-BE32-E72D297353CC}">
              <c16:uniqueId val="{00000000-D71E-446E-BF56-8320774C2826}"/>
            </c:ext>
          </c:extLst>
        </c:ser>
        <c:ser>
          <c:idx val="1"/>
          <c:order val="1"/>
          <c:tx>
            <c:strRef>
              <c:f>'On-site audits'!$L$37</c:f>
              <c:strCache>
                <c:ptCount val="1"/>
                <c:pt idx="0">
                  <c:v>CIT (non-large)</c:v>
                </c:pt>
              </c:strCache>
            </c:strRef>
          </c:tx>
          <c:spPr>
            <a:solidFill>
              <a:schemeClr val="accent2"/>
            </a:solidFill>
            <a:ln>
              <a:noFill/>
            </a:ln>
            <a:effectLst/>
          </c:spPr>
          <c:invertIfNegative val="0"/>
          <c:cat>
            <c:strRef>
              <c:f>'On-site audits'!$B$38:$B$44</c:f>
              <c:strCache>
                <c:ptCount val="7"/>
                <c:pt idx="0">
                  <c:v>CYP</c:v>
                </c:pt>
                <c:pt idx="1">
                  <c:v>FIN</c:v>
                </c:pt>
                <c:pt idx="2">
                  <c:v>LTU</c:v>
                </c:pt>
                <c:pt idx="3">
                  <c:v>LVA</c:v>
                </c:pt>
                <c:pt idx="4">
                  <c:v>POL</c:v>
                </c:pt>
                <c:pt idx="5">
                  <c:v>PRT</c:v>
                </c:pt>
                <c:pt idx="6">
                  <c:v>SVK</c:v>
                </c:pt>
              </c:strCache>
            </c:strRef>
          </c:cat>
          <c:val>
            <c:numRef>
              <c:f>'On-site audits'!$L$38:$L$44</c:f>
              <c:numCache>
                <c:formatCode>0.00%</c:formatCode>
                <c:ptCount val="7"/>
                <c:pt idx="2">
                  <c:v>1.8581312104734462E-3</c:v>
                </c:pt>
                <c:pt idx="3">
                  <c:v>4.4650843546803071E-3</c:v>
                </c:pt>
                <c:pt idx="6">
                  <c:v>2.6812794638847955E-3</c:v>
                </c:pt>
              </c:numCache>
            </c:numRef>
          </c:val>
          <c:extLst>
            <c:ext xmlns:c16="http://schemas.microsoft.com/office/drawing/2014/chart" uri="{C3380CC4-5D6E-409C-BE32-E72D297353CC}">
              <c16:uniqueId val="{00000001-D71E-446E-BF56-8320774C2826}"/>
            </c:ext>
          </c:extLst>
        </c:ser>
        <c:ser>
          <c:idx val="4"/>
          <c:order val="2"/>
          <c:tx>
            <c:strRef>
              <c:f>'On-site audits'!$J$37</c:f>
              <c:strCache>
                <c:ptCount val="1"/>
                <c:pt idx="0">
                  <c:v>CIT (non-differentiated)</c:v>
                </c:pt>
              </c:strCache>
            </c:strRef>
          </c:tx>
          <c:spPr>
            <a:solidFill>
              <a:schemeClr val="accent5"/>
            </a:solidFill>
            <a:ln>
              <a:noFill/>
            </a:ln>
            <a:effectLst/>
          </c:spPr>
          <c:invertIfNegative val="0"/>
          <c:cat>
            <c:strRef>
              <c:f>'On-site audits'!$B$38:$B$44</c:f>
              <c:strCache>
                <c:ptCount val="7"/>
                <c:pt idx="0">
                  <c:v>CYP</c:v>
                </c:pt>
                <c:pt idx="1">
                  <c:v>FIN</c:v>
                </c:pt>
                <c:pt idx="2">
                  <c:v>LTU</c:v>
                </c:pt>
                <c:pt idx="3">
                  <c:v>LVA</c:v>
                </c:pt>
                <c:pt idx="4">
                  <c:v>POL</c:v>
                </c:pt>
                <c:pt idx="5">
                  <c:v>PRT</c:v>
                </c:pt>
                <c:pt idx="6">
                  <c:v>SVK</c:v>
                </c:pt>
              </c:strCache>
            </c:strRef>
          </c:cat>
          <c:val>
            <c:numRef>
              <c:f>'On-site audits'!$J$38:$J$44</c:f>
              <c:numCache>
                <c:formatCode>#,##0</c:formatCode>
                <c:ptCount val="7"/>
                <c:pt idx="0" formatCode="0.00%">
                  <c:v>5.0026112531266324E-4</c:v>
                </c:pt>
                <c:pt idx="4" formatCode="0.00%">
                  <c:v>5.3787086910412609E-3</c:v>
                </c:pt>
              </c:numCache>
            </c:numRef>
          </c:val>
          <c:extLst>
            <c:ext xmlns:c16="http://schemas.microsoft.com/office/drawing/2014/chart" uri="{C3380CC4-5D6E-409C-BE32-E72D297353CC}">
              <c16:uniqueId val="{00000001-171F-4C7B-B1B5-7BC8DE2604F2}"/>
            </c:ext>
          </c:extLst>
        </c:ser>
        <c:ser>
          <c:idx val="2"/>
          <c:order val="3"/>
          <c:tx>
            <c:strRef>
              <c:f>'On-site audits'!$M$37</c:f>
              <c:strCache>
                <c:ptCount val="1"/>
                <c:pt idx="0">
                  <c:v>PIT</c:v>
                </c:pt>
              </c:strCache>
            </c:strRef>
          </c:tx>
          <c:spPr>
            <a:solidFill>
              <a:schemeClr val="accent3"/>
            </a:solidFill>
            <a:ln>
              <a:noFill/>
            </a:ln>
            <a:effectLst/>
          </c:spPr>
          <c:invertIfNegative val="0"/>
          <c:cat>
            <c:strRef>
              <c:f>'On-site audits'!$B$38:$B$44</c:f>
              <c:strCache>
                <c:ptCount val="7"/>
                <c:pt idx="0">
                  <c:v>CYP</c:v>
                </c:pt>
                <c:pt idx="1">
                  <c:v>FIN</c:v>
                </c:pt>
                <c:pt idx="2">
                  <c:v>LTU</c:v>
                </c:pt>
                <c:pt idx="3">
                  <c:v>LVA</c:v>
                </c:pt>
                <c:pt idx="4">
                  <c:v>POL</c:v>
                </c:pt>
                <c:pt idx="5">
                  <c:v>PRT</c:v>
                </c:pt>
                <c:pt idx="6">
                  <c:v>SVK</c:v>
                </c:pt>
              </c:strCache>
            </c:strRef>
          </c:cat>
          <c:val>
            <c:numRef>
              <c:f>'On-site audits'!$M$38:$M$44</c:f>
              <c:numCache>
                <c:formatCode>0.00%</c:formatCode>
                <c:ptCount val="7"/>
                <c:pt idx="2">
                  <c:v>8.28964740010212E-5</c:v>
                </c:pt>
                <c:pt idx="3">
                  <c:v>2.037218042098619E-4</c:v>
                </c:pt>
                <c:pt idx="4">
                  <c:v>9.5685365760157955E-4</c:v>
                </c:pt>
                <c:pt idx="6">
                  <c:v>1.7438478747203578E-3</c:v>
                </c:pt>
              </c:numCache>
            </c:numRef>
          </c:val>
          <c:extLst>
            <c:ext xmlns:c16="http://schemas.microsoft.com/office/drawing/2014/chart" uri="{C3380CC4-5D6E-409C-BE32-E72D297353CC}">
              <c16:uniqueId val="{00000002-D71E-446E-BF56-8320774C2826}"/>
            </c:ext>
          </c:extLst>
        </c:ser>
        <c:ser>
          <c:idx val="3"/>
          <c:order val="4"/>
          <c:tx>
            <c:strRef>
              <c:f>'On-site audits'!$N$37</c:f>
              <c:strCache>
                <c:ptCount val="1"/>
                <c:pt idx="0">
                  <c:v>VAT</c:v>
                </c:pt>
              </c:strCache>
            </c:strRef>
          </c:tx>
          <c:spPr>
            <a:solidFill>
              <a:schemeClr val="accent4"/>
            </a:solidFill>
            <a:ln>
              <a:noFill/>
            </a:ln>
            <a:effectLst/>
          </c:spPr>
          <c:invertIfNegative val="0"/>
          <c:cat>
            <c:strRef>
              <c:f>'On-site audits'!$B$38:$B$44</c:f>
              <c:strCache>
                <c:ptCount val="7"/>
                <c:pt idx="0">
                  <c:v>CYP</c:v>
                </c:pt>
                <c:pt idx="1">
                  <c:v>FIN</c:v>
                </c:pt>
                <c:pt idx="2">
                  <c:v>LTU</c:v>
                </c:pt>
                <c:pt idx="3">
                  <c:v>LVA</c:v>
                </c:pt>
                <c:pt idx="4">
                  <c:v>POL</c:v>
                </c:pt>
                <c:pt idx="5">
                  <c:v>PRT</c:v>
                </c:pt>
                <c:pt idx="6">
                  <c:v>SVK</c:v>
                </c:pt>
              </c:strCache>
            </c:strRef>
          </c:cat>
          <c:val>
            <c:numRef>
              <c:f>'On-site audits'!$N$38:$N$44</c:f>
              <c:numCache>
                <c:formatCode>0.00%</c:formatCode>
                <c:ptCount val="7"/>
                <c:pt idx="0">
                  <c:v>2.6858658937107725E-2</c:v>
                </c:pt>
                <c:pt idx="2">
                  <c:v>9.3075447831231905E-3</c:v>
                </c:pt>
                <c:pt idx="3">
                  <c:v>1.0048218327337932E-2</c:v>
                </c:pt>
                <c:pt idx="4">
                  <c:v>1.3062282329199622E-2</c:v>
                </c:pt>
                <c:pt idx="6">
                  <c:v>3.951155115511551E-2</c:v>
                </c:pt>
              </c:numCache>
            </c:numRef>
          </c:val>
          <c:extLst>
            <c:ext xmlns:c16="http://schemas.microsoft.com/office/drawing/2014/chart" uri="{C3380CC4-5D6E-409C-BE32-E72D297353CC}">
              <c16:uniqueId val="{00000003-D71E-446E-BF56-8320774C2826}"/>
            </c:ext>
          </c:extLst>
        </c:ser>
        <c:dLbls>
          <c:showLegendKey val="0"/>
          <c:showVal val="0"/>
          <c:showCatName val="0"/>
          <c:showSerName val="0"/>
          <c:showPercent val="0"/>
          <c:showBubbleSize val="0"/>
        </c:dLbls>
        <c:gapWidth val="219"/>
        <c:overlap val="-27"/>
        <c:axId val="1821256751"/>
        <c:axId val="1849210943"/>
      </c:barChart>
      <c:catAx>
        <c:axId val="182125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210943"/>
        <c:crosses val="autoZero"/>
        <c:auto val="1"/>
        <c:lblAlgn val="ctr"/>
        <c:lblOffset val="100"/>
        <c:noMultiLvlLbl val="0"/>
      </c:catAx>
      <c:valAx>
        <c:axId val="1849210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1256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chart" Target="../charts/chart60.xml"/><Relationship Id="rId1" Type="http://schemas.openxmlformats.org/officeDocument/2006/relationships/chart" Target="../charts/chart5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 Id="rId9"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3</xdr:col>
      <xdr:colOff>371482</xdr:colOff>
      <xdr:row>49</xdr:row>
      <xdr:rowOff>100011</xdr:rowOff>
    </xdr:from>
    <xdr:to>
      <xdr:col>7</xdr:col>
      <xdr:colOff>0</xdr:colOff>
      <xdr:row>60</xdr:row>
      <xdr:rowOff>161924</xdr:rowOff>
    </xdr:to>
    <xdr:graphicFrame macro="">
      <xdr:nvGraphicFramePr>
        <xdr:cNvPr id="5" name="Diagramm 4">
          <a:extLst>
            <a:ext uri="{FF2B5EF4-FFF2-40B4-BE49-F238E27FC236}">
              <a16:creationId xmlns:a16="http://schemas.microsoft.com/office/drawing/2014/main" id="{3666CEC8-586F-4978-86B3-BEFCDA9B8F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352431</xdr:colOff>
      <xdr:row>61</xdr:row>
      <xdr:rowOff>71438</xdr:rowOff>
    </xdr:from>
    <xdr:to>
      <xdr:col>7</xdr:col>
      <xdr:colOff>0</xdr:colOff>
      <xdr:row>74</xdr:row>
      <xdr:rowOff>9526</xdr:rowOff>
    </xdr:to>
    <xdr:graphicFrame macro="">
      <xdr:nvGraphicFramePr>
        <xdr:cNvPr id="6" name="Diagramm 5">
          <a:extLst>
            <a:ext uri="{FF2B5EF4-FFF2-40B4-BE49-F238E27FC236}">
              <a16:creationId xmlns:a16="http://schemas.microsoft.com/office/drawing/2014/main" id="{C0968253-DADE-46F7-9F49-B767A2D988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304806</xdr:colOff>
      <xdr:row>75</xdr:row>
      <xdr:rowOff>42862</xdr:rowOff>
    </xdr:from>
    <xdr:to>
      <xdr:col>7</xdr:col>
      <xdr:colOff>0</xdr:colOff>
      <xdr:row>88</xdr:row>
      <xdr:rowOff>95250</xdr:rowOff>
    </xdr:to>
    <xdr:graphicFrame macro="">
      <xdr:nvGraphicFramePr>
        <xdr:cNvPr id="7" name="Diagramm 6">
          <a:extLst>
            <a:ext uri="{FF2B5EF4-FFF2-40B4-BE49-F238E27FC236}">
              <a16:creationId xmlns:a16="http://schemas.microsoft.com/office/drawing/2014/main" id="{77F8AC4D-5023-4892-A6B1-A7F3CF705A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228606</xdr:colOff>
      <xdr:row>89</xdr:row>
      <xdr:rowOff>128587</xdr:rowOff>
    </xdr:from>
    <xdr:to>
      <xdr:col>7</xdr:col>
      <xdr:colOff>0</xdr:colOff>
      <xdr:row>102</xdr:row>
      <xdr:rowOff>76200</xdr:rowOff>
    </xdr:to>
    <xdr:graphicFrame macro="">
      <xdr:nvGraphicFramePr>
        <xdr:cNvPr id="8" name="Diagramm 7">
          <a:extLst>
            <a:ext uri="{FF2B5EF4-FFF2-40B4-BE49-F238E27FC236}">
              <a16:creationId xmlns:a16="http://schemas.microsoft.com/office/drawing/2014/main" id="{30F1B26A-2425-442F-BE85-D9959CF46B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552450</xdr:colOff>
      <xdr:row>103</xdr:row>
      <xdr:rowOff>133350</xdr:rowOff>
    </xdr:from>
    <xdr:to>
      <xdr:col>7</xdr:col>
      <xdr:colOff>0</xdr:colOff>
      <xdr:row>116</xdr:row>
      <xdr:rowOff>80963</xdr:rowOff>
    </xdr:to>
    <xdr:graphicFrame macro="">
      <xdr:nvGraphicFramePr>
        <xdr:cNvPr id="9" name="Diagramm 8">
          <a:extLst>
            <a:ext uri="{FF2B5EF4-FFF2-40B4-BE49-F238E27FC236}">
              <a16:creationId xmlns:a16="http://schemas.microsoft.com/office/drawing/2014/main" id="{3E244710-A227-4C8F-9649-7F8B2A904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533406</xdr:colOff>
      <xdr:row>117</xdr:row>
      <xdr:rowOff>100012</xdr:rowOff>
    </xdr:from>
    <xdr:to>
      <xdr:col>7</xdr:col>
      <xdr:colOff>0</xdr:colOff>
      <xdr:row>129</xdr:row>
      <xdr:rowOff>114300</xdr:rowOff>
    </xdr:to>
    <xdr:graphicFrame macro="">
      <xdr:nvGraphicFramePr>
        <xdr:cNvPr id="10" name="Diagramm 9">
          <a:extLst>
            <a:ext uri="{FF2B5EF4-FFF2-40B4-BE49-F238E27FC236}">
              <a16:creationId xmlns:a16="http://schemas.microsoft.com/office/drawing/2014/main" id="{1CBC6D83-AF5F-425D-88D2-4270C479C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114301</xdr:colOff>
      <xdr:row>64</xdr:row>
      <xdr:rowOff>23813</xdr:rowOff>
    </xdr:from>
    <xdr:to>
      <xdr:col>14</xdr:col>
      <xdr:colOff>495301</xdr:colOff>
      <xdr:row>77</xdr:row>
      <xdr:rowOff>161925</xdr:rowOff>
    </xdr:to>
    <xdr:graphicFrame macro="">
      <xdr:nvGraphicFramePr>
        <xdr:cNvPr id="11" name="Diagramm 10">
          <a:extLst>
            <a:ext uri="{FF2B5EF4-FFF2-40B4-BE49-F238E27FC236}">
              <a16:creationId xmlns:a16="http://schemas.microsoft.com/office/drawing/2014/main" id="{6D41E447-C39B-45D3-B206-A17BAB1293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63</xdr:row>
      <xdr:rowOff>100012</xdr:rowOff>
    </xdr:from>
    <xdr:to>
      <xdr:col>13</xdr:col>
      <xdr:colOff>685800</xdr:colOff>
      <xdr:row>77</xdr:row>
      <xdr:rowOff>176212</xdr:rowOff>
    </xdr:to>
    <xdr:graphicFrame macro="">
      <xdr:nvGraphicFramePr>
        <xdr:cNvPr id="2" name="Diagramm 1">
          <a:extLst>
            <a:ext uri="{FF2B5EF4-FFF2-40B4-BE49-F238E27FC236}">
              <a16:creationId xmlns:a16="http://schemas.microsoft.com/office/drawing/2014/main" id="{D346E9AF-CFBC-44E6-9B14-3B8D59599F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466724</xdr:colOff>
      <xdr:row>41</xdr:row>
      <xdr:rowOff>52386</xdr:rowOff>
    </xdr:from>
    <xdr:to>
      <xdr:col>13</xdr:col>
      <xdr:colOff>466725</xdr:colOff>
      <xdr:row>57</xdr:row>
      <xdr:rowOff>38100</xdr:rowOff>
    </xdr:to>
    <xdr:graphicFrame macro="">
      <xdr:nvGraphicFramePr>
        <xdr:cNvPr id="3" name="Diagramm 2">
          <a:extLst>
            <a:ext uri="{FF2B5EF4-FFF2-40B4-BE49-F238E27FC236}">
              <a16:creationId xmlns:a16="http://schemas.microsoft.com/office/drawing/2014/main" id="{C129C4BD-EC4A-40A0-B194-70E41B44D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514350</xdr:colOff>
      <xdr:row>51</xdr:row>
      <xdr:rowOff>4762</xdr:rowOff>
    </xdr:from>
    <xdr:to>
      <xdr:col>9</xdr:col>
      <xdr:colOff>514350</xdr:colOff>
      <xdr:row>65</xdr:row>
      <xdr:rowOff>80962</xdr:rowOff>
    </xdr:to>
    <xdr:graphicFrame macro="">
      <xdr:nvGraphicFramePr>
        <xdr:cNvPr id="2" name="Diagramm 1">
          <a:extLst>
            <a:ext uri="{FF2B5EF4-FFF2-40B4-BE49-F238E27FC236}">
              <a16:creationId xmlns:a16="http://schemas.microsoft.com/office/drawing/2014/main" id="{BBF4CDE6-1294-4214-AB0C-0E92E8B5FB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190499</xdr:colOff>
      <xdr:row>67</xdr:row>
      <xdr:rowOff>90487</xdr:rowOff>
    </xdr:from>
    <xdr:to>
      <xdr:col>9</xdr:col>
      <xdr:colOff>314324</xdr:colOff>
      <xdr:row>82</xdr:row>
      <xdr:rowOff>180975</xdr:rowOff>
    </xdr:to>
    <xdr:graphicFrame macro="">
      <xdr:nvGraphicFramePr>
        <xdr:cNvPr id="3" name="Diagramm 2">
          <a:extLst>
            <a:ext uri="{FF2B5EF4-FFF2-40B4-BE49-F238E27FC236}">
              <a16:creationId xmlns:a16="http://schemas.microsoft.com/office/drawing/2014/main" id="{6D65D258-4016-4E6C-BE17-AF3DE03270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304800</xdr:colOff>
      <xdr:row>81</xdr:row>
      <xdr:rowOff>61912</xdr:rowOff>
    </xdr:from>
    <xdr:to>
      <xdr:col>9</xdr:col>
      <xdr:colOff>304800</xdr:colOff>
      <xdr:row>95</xdr:row>
      <xdr:rowOff>138112</xdr:rowOff>
    </xdr:to>
    <xdr:graphicFrame macro="">
      <xdr:nvGraphicFramePr>
        <xdr:cNvPr id="4" name="Diagramm 3">
          <a:extLst>
            <a:ext uri="{FF2B5EF4-FFF2-40B4-BE49-F238E27FC236}">
              <a16:creationId xmlns:a16="http://schemas.microsoft.com/office/drawing/2014/main" id="{2A1D4B53-9D57-4CED-B0F1-039A43F748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342900</xdr:colOff>
      <xdr:row>54</xdr:row>
      <xdr:rowOff>71437</xdr:rowOff>
    </xdr:from>
    <xdr:to>
      <xdr:col>15</xdr:col>
      <xdr:colOff>381000</xdr:colOff>
      <xdr:row>70</xdr:row>
      <xdr:rowOff>123825</xdr:rowOff>
    </xdr:to>
    <xdr:graphicFrame macro="">
      <xdr:nvGraphicFramePr>
        <xdr:cNvPr id="5" name="Diagramm 4">
          <a:extLst>
            <a:ext uri="{FF2B5EF4-FFF2-40B4-BE49-F238E27FC236}">
              <a16:creationId xmlns:a16="http://schemas.microsoft.com/office/drawing/2014/main" id="{A74AA8D3-CF43-4DC1-ADCE-20595481FC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276225</xdr:colOff>
      <xdr:row>35</xdr:row>
      <xdr:rowOff>109537</xdr:rowOff>
    </xdr:from>
    <xdr:to>
      <xdr:col>9</xdr:col>
      <xdr:colOff>276225</xdr:colOff>
      <xdr:row>49</xdr:row>
      <xdr:rowOff>185737</xdr:rowOff>
    </xdr:to>
    <xdr:graphicFrame macro="">
      <xdr:nvGraphicFramePr>
        <xdr:cNvPr id="2" name="Diagramm 1">
          <a:extLst>
            <a:ext uri="{FF2B5EF4-FFF2-40B4-BE49-F238E27FC236}">
              <a16:creationId xmlns:a16="http://schemas.microsoft.com/office/drawing/2014/main" id="{04ED6B89-D5BB-4D15-B84F-A5E3EFE0D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400049</xdr:colOff>
      <xdr:row>50</xdr:row>
      <xdr:rowOff>61912</xdr:rowOff>
    </xdr:from>
    <xdr:to>
      <xdr:col>10</xdr:col>
      <xdr:colOff>523874</xdr:colOff>
      <xdr:row>65</xdr:row>
      <xdr:rowOff>152400</xdr:rowOff>
    </xdr:to>
    <xdr:graphicFrame macro="">
      <xdr:nvGraphicFramePr>
        <xdr:cNvPr id="3" name="Diagramm 2">
          <a:extLst>
            <a:ext uri="{FF2B5EF4-FFF2-40B4-BE49-F238E27FC236}">
              <a16:creationId xmlns:a16="http://schemas.microsoft.com/office/drawing/2014/main" id="{BC5A005E-A4D9-4B57-86C6-9984EBA5F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304800</xdr:colOff>
      <xdr:row>67</xdr:row>
      <xdr:rowOff>61912</xdr:rowOff>
    </xdr:from>
    <xdr:to>
      <xdr:col>9</xdr:col>
      <xdr:colOff>304800</xdr:colOff>
      <xdr:row>81</xdr:row>
      <xdr:rowOff>138112</xdr:rowOff>
    </xdr:to>
    <xdr:graphicFrame macro="">
      <xdr:nvGraphicFramePr>
        <xdr:cNvPr id="4" name="Diagramm 3">
          <a:extLst>
            <a:ext uri="{FF2B5EF4-FFF2-40B4-BE49-F238E27FC236}">
              <a16:creationId xmlns:a16="http://schemas.microsoft.com/office/drawing/2014/main" id="{51563F79-E9D6-4128-983F-8C6BB7CE4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114299</xdr:colOff>
      <xdr:row>40</xdr:row>
      <xdr:rowOff>71436</xdr:rowOff>
    </xdr:from>
    <xdr:to>
      <xdr:col>16</xdr:col>
      <xdr:colOff>85725</xdr:colOff>
      <xdr:row>55</xdr:row>
      <xdr:rowOff>95249</xdr:rowOff>
    </xdr:to>
    <xdr:graphicFrame macro="">
      <xdr:nvGraphicFramePr>
        <xdr:cNvPr id="5" name="Diagramm 4">
          <a:extLst>
            <a:ext uri="{FF2B5EF4-FFF2-40B4-BE49-F238E27FC236}">
              <a16:creationId xmlns:a16="http://schemas.microsoft.com/office/drawing/2014/main" id="{C51C3D21-FADF-4540-9320-F3149918D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482606</xdr:colOff>
      <xdr:row>52</xdr:row>
      <xdr:rowOff>127006</xdr:rowOff>
    </xdr:from>
    <xdr:to>
      <xdr:col>7</xdr:col>
      <xdr:colOff>488950</xdr:colOff>
      <xdr:row>64</xdr:row>
      <xdr:rowOff>120650</xdr:rowOff>
    </xdr:to>
    <xdr:graphicFrame macro="">
      <xdr:nvGraphicFramePr>
        <xdr:cNvPr id="2" name="Diagramm 1">
          <a:extLst>
            <a:ext uri="{FF2B5EF4-FFF2-40B4-BE49-F238E27FC236}">
              <a16:creationId xmlns:a16="http://schemas.microsoft.com/office/drawing/2014/main" id="{FD526E6B-94AD-4148-9694-99425DA575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104781</xdr:colOff>
      <xdr:row>68</xdr:row>
      <xdr:rowOff>28574</xdr:rowOff>
    </xdr:from>
    <xdr:to>
      <xdr:col>8</xdr:col>
      <xdr:colOff>609600</xdr:colOff>
      <xdr:row>80</xdr:row>
      <xdr:rowOff>133355</xdr:rowOff>
    </xdr:to>
    <xdr:graphicFrame macro="">
      <xdr:nvGraphicFramePr>
        <xdr:cNvPr id="3" name="Diagramm 2">
          <a:extLst>
            <a:ext uri="{FF2B5EF4-FFF2-40B4-BE49-F238E27FC236}">
              <a16:creationId xmlns:a16="http://schemas.microsoft.com/office/drawing/2014/main" id="{C289BFE6-63B6-40A9-A394-96F3D67A0A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276226</xdr:colOff>
      <xdr:row>81</xdr:row>
      <xdr:rowOff>28575</xdr:rowOff>
    </xdr:from>
    <xdr:to>
      <xdr:col>8</xdr:col>
      <xdr:colOff>447676</xdr:colOff>
      <xdr:row>93</xdr:row>
      <xdr:rowOff>95250</xdr:rowOff>
    </xdr:to>
    <xdr:graphicFrame macro="">
      <xdr:nvGraphicFramePr>
        <xdr:cNvPr id="4" name="Diagramm 3">
          <a:extLst>
            <a:ext uri="{FF2B5EF4-FFF2-40B4-BE49-F238E27FC236}">
              <a16:creationId xmlns:a16="http://schemas.microsoft.com/office/drawing/2014/main" id="{257082CF-9C92-4065-852B-2A86D703F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533400</xdr:colOff>
      <xdr:row>10</xdr:row>
      <xdr:rowOff>185737</xdr:rowOff>
    </xdr:from>
    <xdr:to>
      <xdr:col>14</xdr:col>
      <xdr:colOff>533400</xdr:colOff>
      <xdr:row>25</xdr:row>
      <xdr:rowOff>71437</xdr:rowOff>
    </xdr:to>
    <xdr:graphicFrame macro="">
      <xdr:nvGraphicFramePr>
        <xdr:cNvPr id="2" name="Diagramm 1">
          <a:extLst>
            <a:ext uri="{FF2B5EF4-FFF2-40B4-BE49-F238E27FC236}">
              <a16:creationId xmlns:a16="http://schemas.microsoft.com/office/drawing/2014/main" id="{02328BCE-1B21-4824-84C0-BE6E7FE6E8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133351</xdr:colOff>
      <xdr:row>54</xdr:row>
      <xdr:rowOff>52388</xdr:rowOff>
    </xdr:from>
    <xdr:to>
      <xdr:col>10</xdr:col>
      <xdr:colOff>323851</xdr:colOff>
      <xdr:row>70</xdr:row>
      <xdr:rowOff>161926</xdr:rowOff>
    </xdr:to>
    <xdr:graphicFrame macro="">
      <xdr:nvGraphicFramePr>
        <xdr:cNvPr id="2" name="Diagramm 1">
          <a:extLst>
            <a:ext uri="{FF2B5EF4-FFF2-40B4-BE49-F238E27FC236}">
              <a16:creationId xmlns:a16="http://schemas.microsoft.com/office/drawing/2014/main" id="{DDBE579E-7E0D-4727-B4C7-97EFEE9E0F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485775</xdr:colOff>
      <xdr:row>49</xdr:row>
      <xdr:rowOff>4761</xdr:rowOff>
    </xdr:from>
    <xdr:to>
      <xdr:col>15</xdr:col>
      <xdr:colOff>257174</xdr:colOff>
      <xdr:row>62</xdr:row>
      <xdr:rowOff>152400</xdr:rowOff>
    </xdr:to>
    <xdr:graphicFrame macro="">
      <xdr:nvGraphicFramePr>
        <xdr:cNvPr id="3" name="Diagramm 2">
          <a:extLst>
            <a:ext uri="{FF2B5EF4-FFF2-40B4-BE49-F238E27FC236}">
              <a16:creationId xmlns:a16="http://schemas.microsoft.com/office/drawing/2014/main" id="{05C6E010-3C5E-4A9E-BFF9-DF4BA3A5B5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471487</xdr:colOff>
      <xdr:row>47</xdr:row>
      <xdr:rowOff>71437</xdr:rowOff>
    </xdr:from>
    <xdr:to>
      <xdr:col>29</xdr:col>
      <xdr:colOff>495300</xdr:colOff>
      <xdr:row>61</xdr:row>
      <xdr:rowOff>123825</xdr:rowOff>
    </xdr:to>
    <xdr:graphicFrame macro="">
      <xdr:nvGraphicFramePr>
        <xdr:cNvPr id="4" name="Diagramm 3">
          <a:extLst>
            <a:ext uri="{FF2B5EF4-FFF2-40B4-BE49-F238E27FC236}">
              <a16:creationId xmlns:a16="http://schemas.microsoft.com/office/drawing/2014/main" id="{ACE78D9A-CCF9-4D91-818F-4DAFBE9500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376237</xdr:colOff>
      <xdr:row>43</xdr:row>
      <xdr:rowOff>90487</xdr:rowOff>
    </xdr:from>
    <xdr:to>
      <xdr:col>19</xdr:col>
      <xdr:colOff>533400</xdr:colOff>
      <xdr:row>52</xdr:row>
      <xdr:rowOff>57150</xdr:rowOff>
    </xdr:to>
    <xdr:graphicFrame macro="">
      <xdr:nvGraphicFramePr>
        <xdr:cNvPr id="5" name="Diagramm 4">
          <a:extLst>
            <a:ext uri="{FF2B5EF4-FFF2-40B4-BE49-F238E27FC236}">
              <a16:creationId xmlns:a16="http://schemas.microsoft.com/office/drawing/2014/main" id="{8117FC79-8753-47F4-9A92-5C02782A2E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514350</xdr:colOff>
      <xdr:row>54</xdr:row>
      <xdr:rowOff>76200</xdr:rowOff>
    </xdr:from>
    <xdr:to>
      <xdr:col>22</xdr:col>
      <xdr:colOff>247650</xdr:colOff>
      <xdr:row>68</xdr:row>
      <xdr:rowOff>19050</xdr:rowOff>
    </xdr:to>
    <xdr:graphicFrame macro="">
      <xdr:nvGraphicFramePr>
        <xdr:cNvPr id="6" name="Diagramm 5">
          <a:extLst>
            <a:ext uri="{FF2B5EF4-FFF2-40B4-BE49-F238E27FC236}">
              <a16:creationId xmlns:a16="http://schemas.microsoft.com/office/drawing/2014/main" id="{2F010180-1164-4CB9-9694-4264BE60FC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647700</xdr:colOff>
      <xdr:row>68</xdr:row>
      <xdr:rowOff>123825</xdr:rowOff>
    </xdr:from>
    <xdr:to>
      <xdr:col>21</xdr:col>
      <xdr:colOff>619125</xdr:colOff>
      <xdr:row>81</xdr:row>
      <xdr:rowOff>0</xdr:rowOff>
    </xdr:to>
    <xdr:graphicFrame macro="">
      <xdr:nvGraphicFramePr>
        <xdr:cNvPr id="7" name="Diagramm 6">
          <a:extLst>
            <a:ext uri="{FF2B5EF4-FFF2-40B4-BE49-F238E27FC236}">
              <a16:creationId xmlns:a16="http://schemas.microsoft.com/office/drawing/2014/main" id="{57D0DF8A-E3D8-482F-814E-57B9C46742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666750</xdr:colOff>
      <xdr:row>82</xdr:row>
      <xdr:rowOff>114300</xdr:rowOff>
    </xdr:from>
    <xdr:to>
      <xdr:col>22</xdr:col>
      <xdr:colOff>400050</xdr:colOff>
      <xdr:row>96</xdr:row>
      <xdr:rowOff>57150</xdr:rowOff>
    </xdr:to>
    <xdr:graphicFrame macro="">
      <xdr:nvGraphicFramePr>
        <xdr:cNvPr id="8" name="Diagramm 7">
          <a:extLst>
            <a:ext uri="{FF2B5EF4-FFF2-40B4-BE49-F238E27FC236}">
              <a16:creationId xmlns:a16="http://schemas.microsoft.com/office/drawing/2014/main" id="{B18B55D1-30DE-4AFD-9BE4-BAB94A70D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681036</xdr:colOff>
      <xdr:row>75</xdr:row>
      <xdr:rowOff>104774</xdr:rowOff>
    </xdr:from>
    <xdr:to>
      <xdr:col>11</xdr:col>
      <xdr:colOff>66675</xdr:colOff>
      <xdr:row>95</xdr:row>
      <xdr:rowOff>190499</xdr:rowOff>
    </xdr:to>
    <xdr:graphicFrame macro="">
      <xdr:nvGraphicFramePr>
        <xdr:cNvPr id="9" name="Diagramm 8">
          <a:extLst>
            <a:ext uri="{FF2B5EF4-FFF2-40B4-BE49-F238E27FC236}">
              <a16:creationId xmlns:a16="http://schemas.microsoft.com/office/drawing/2014/main" id="{410D7D93-10C1-4A14-AF79-EF5F78C7A2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409575</xdr:colOff>
      <xdr:row>11</xdr:row>
      <xdr:rowOff>123825</xdr:rowOff>
    </xdr:from>
    <xdr:to>
      <xdr:col>23</xdr:col>
      <xdr:colOff>409575</xdr:colOff>
      <xdr:row>26</xdr:row>
      <xdr:rowOff>9525</xdr:rowOff>
    </xdr:to>
    <xdr:graphicFrame macro="">
      <xdr:nvGraphicFramePr>
        <xdr:cNvPr id="10" name="Diagramm 9">
          <a:extLst>
            <a:ext uri="{FF2B5EF4-FFF2-40B4-BE49-F238E27FC236}">
              <a16:creationId xmlns:a16="http://schemas.microsoft.com/office/drawing/2014/main" id="{276758BE-0961-477B-9B58-F577FC568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668431</xdr:colOff>
      <xdr:row>52</xdr:row>
      <xdr:rowOff>18208</xdr:rowOff>
    </xdr:from>
    <xdr:to>
      <xdr:col>14</xdr:col>
      <xdr:colOff>582706</xdr:colOff>
      <xdr:row>67</xdr:row>
      <xdr:rowOff>145676</xdr:rowOff>
    </xdr:to>
    <xdr:graphicFrame macro="">
      <xdr:nvGraphicFramePr>
        <xdr:cNvPr id="5" name="Diagramm 4">
          <a:extLst>
            <a:ext uri="{FF2B5EF4-FFF2-40B4-BE49-F238E27FC236}">
              <a16:creationId xmlns:a16="http://schemas.microsoft.com/office/drawing/2014/main" id="{21CB5B82-9D3B-47ED-B0CC-32626C8992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322055</xdr:colOff>
      <xdr:row>51</xdr:row>
      <xdr:rowOff>147136</xdr:rowOff>
    </xdr:from>
    <xdr:to>
      <xdr:col>8</xdr:col>
      <xdr:colOff>546165</xdr:colOff>
      <xdr:row>67</xdr:row>
      <xdr:rowOff>23872</xdr:rowOff>
    </xdr:to>
    <xdr:graphicFrame macro="">
      <xdr:nvGraphicFramePr>
        <xdr:cNvPr id="6" name="Diagramm 5">
          <a:extLst>
            <a:ext uri="{FF2B5EF4-FFF2-40B4-BE49-F238E27FC236}">
              <a16:creationId xmlns:a16="http://schemas.microsoft.com/office/drawing/2014/main" id="{9EB4031A-EBB9-4C25-B76A-5CF01A7A24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314740</xdr:colOff>
      <xdr:row>66</xdr:row>
      <xdr:rowOff>182217</xdr:rowOff>
    </xdr:from>
    <xdr:to>
      <xdr:col>8</xdr:col>
      <xdr:colOff>298175</xdr:colOff>
      <xdr:row>80</xdr:row>
      <xdr:rowOff>173935</xdr:rowOff>
    </xdr:to>
    <xdr:graphicFrame macro="">
      <xdr:nvGraphicFramePr>
        <xdr:cNvPr id="8" name="Diagramm 7">
          <a:extLst>
            <a:ext uri="{FF2B5EF4-FFF2-40B4-BE49-F238E27FC236}">
              <a16:creationId xmlns:a16="http://schemas.microsoft.com/office/drawing/2014/main" id="{7B2C2EA8-E95E-4277-B26E-7232E668C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969064</xdr:colOff>
      <xdr:row>87</xdr:row>
      <xdr:rowOff>165652</xdr:rowOff>
    </xdr:from>
    <xdr:to>
      <xdr:col>9</xdr:col>
      <xdr:colOff>115955</xdr:colOff>
      <xdr:row>101</xdr:row>
      <xdr:rowOff>157370</xdr:rowOff>
    </xdr:to>
    <xdr:graphicFrame macro="">
      <xdr:nvGraphicFramePr>
        <xdr:cNvPr id="9" name="Diagramm 8">
          <a:extLst>
            <a:ext uri="{FF2B5EF4-FFF2-40B4-BE49-F238E27FC236}">
              <a16:creationId xmlns:a16="http://schemas.microsoft.com/office/drawing/2014/main" id="{B8C18423-BE21-4415-A50E-0615EE9D9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104</xdr:row>
      <xdr:rowOff>0</xdr:rowOff>
    </xdr:from>
    <xdr:to>
      <xdr:col>7</xdr:col>
      <xdr:colOff>993913</xdr:colOff>
      <xdr:row>117</xdr:row>
      <xdr:rowOff>182218</xdr:rowOff>
    </xdr:to>
    <xdr:graphicFrame macro="">
      <xdr:nvGraphicFramePr>
        <xdr:cNvPr id="10" name="Diagramm 9">
          <a:extLst>
            <a:ext uri="{FF2B5EF4-FFF2-40B4-BE49-F238E27FC236}">
              <a16:creationId xmlns:a16="http://schemas.microsoft.com/office/drawing/2014/main" id="{EA105FE2-80A2-4C15-8D77-2BD7E6619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1151282</xdr:colOff>
      <xdr:row>121</xdr:row>
      <xdr:rowOff>8282</xdr:rowOff>
    </xdr:from>
    <xdr:to>
      <xdr:col>9</xdr:col>
      <xdr:colOff>314739</xdr:colOff>
      <xdr:row>135</xdr:row>
      <xdr:rowOff>91108</xdr:rowOff>
    </xdr:to>
    <xdr:graphicFrame macro="">
      <xdr:nvGraphicFramePr>
        <xdr:cNvPr id="11" name="Diagramm 10">
          <a:extLst>
            <a:ext uri="{FF2B5EF4-FFF2-40B4-BE49-F238E27FC236}">
              <a16:creationId xmlns:a16="http://schemas.microsoft.com/office/drawing/2014/main" id="{A79A33E1-3BAF-497D-BB08-2F60A3A71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47</xdr:row>
      <xdr:rowOff>47626</xdr:rowOff>
    </xdr:from>
    <xdr:to>
      <xdr:col>8</xdr:col>
      <xdr:colOff>47625</xdr:colOff>
      <xdr:row>57</xdr:row>
      <xdr:rowOff>123826</xdr:rowOff>
    </xdr:to>
    <xdr:graphicFrame macro="">
      <xdr:nvGraphicFramePr>
        <xdr:cNvPr id="2" name="Diagramm 1">
          <a:extLst>
            <a:ext uri="{FF2B5EF4-FFF2-40B4-BE49-F238E27FC236}">
              <a16:creationId xmlns:a16="http://schemas.microsoft.com/office/drawing/2014/main" id="{50CA01CC-FD6B-4BF9-A275-7747657203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58</xdr:row>
      <xdr:rowOff>57150</xdr:rowOff>
    </xdr:from>
    <xdr:to>
      <xdr:col>8</xdr:col>
      <xdr:colOff>38094</xdr:colOff>
      <xdr:row>69</xdr:row>
      <xdr:rowOff>42863</xdr:rowOff>
    </xdr:to>
    <xdr:graphicFrame macro="">
      <xdr:nvGraphicFramePr>
        <xdr:cNvPr id="4" name="Diagramm 3">
          <a:extLst>
            <a:ext uri="{FF2B5EF4-FFF2-40B4-BE49-F238E27FC236}">
              <a16:creationId xmlns:a16="http://schemas.microsoft.com/office/drawing/2014/main" id="{686EA2BD-3C0F-4A46-8FCB-8F2A87E5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219075</xdr:colOff>
      <xdr:row>70</xdr:row>
      <xdr:rowOff>38100</xdr:rowOff>
    </xdr:from>
    <xdr:to>
      <xdr:col>8</xdr:col>
      <xdr:colOff>9519</xdr:colOff>
      <xdr:row>81</xdr:row>
      <xdr:rowOff>23813</xdr:rowOff>
    </xdr:to>
    <xdr:graphicFrame macro="">
      <xdr:nvGraphicFramePr>
        <xdr:cNvPr id="5" name="Diagramm 4">
          <a:extLst>
            <a:ext uri="{FF2B5EF4-FFF2-40B4-BE49-F238E27FC236}">
              <a16:creationId xmlns:a16="http://schemas.microsoft.com/office/drawing/2014/main" id="{CB58B4EE-0F5F-4BDC-8A9F-4173C884B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352425</xdr:colOff>
      <xdr:row>81</xdr:row>
      <xdr:rowOff>142875</xdr:rowOff>
    </xdr:from>
    <xdr:to>
      <xdr:col>8</xdr:col>
      <xdr:colOff>142869</xdr:colOff>
      <xdr:row>92</xdr:row>
      <xdr:rowOff>128588</xdr:rowOff>
    </xdr:to>
    <xdr:graphicFrame macro="">
      <xdr:nvGraphicFramePr>
        <xdr:cNvPr id="6" name="Diagramm 5">
          <a:extLst>
            <a:ext uri="{FF2B5EF4-FFF2-40B4-BE49-F238E27FC236}">
              <a16:creationId xmlns:a16="http://schemas.microsoft.com/office/drawing/2014/main" id="{4103C2A1-B6D1-464A-BA62-EDFC90359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93</xdr:row>
      <xdr:rowOff>142875</xdr:rowOff>
    </xdr:from>
    <xdr:to>
      <xdr:col>8</xdr:col>
      <xdr:colOff>152394</xdr:colOff>
      <xdr:row>104</xdr:row>
      <xdr:rowOff>128588</xdr:rowOff>
    </xdr:to>
    <xdr:graphicFrame macro="">
      <xdr:nvGraphicFramePr>
        <xdr:cNvPr id="7" name="Diagramm 6">
          <a:extLst>
            <a:ext uri="{FF2B5EF4-FFF2-40B4-BE49-F238E27FC236}">
              <a16:creationId xmlns:a16="http://schemas.microsoft.com/office/drawing/2014/main" id="{05BFAFDA-2720-4C9B-8773-4E6654D3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523874</xdr:colOff>
      <xdr:row>45</xdr:row>
      <xdr:rowOff>14287</xdr:rowOff>
    </xdr:from>
    <xdr:to>
      <xdr:col>16</xdr:col>
      <xdr:colOff>438149</xdr:colOff>
      <xdr:row>57</xdr:row>
      <xdr:rowOff>57150</xdr:rowOff>
    </xdr:to>
    <xdr:graphicFrame macro="">
      <xdr:nvGraphicFramePr>
        <xdr:cNvPr id="8" name="Diagramm 7">
          <a:extLst>
            <a:ext uri="{FF2B5EF4-FFF2-40B4-BE49-F238E27FC236}">
              <a16:creationId xmlns:a16="http://schemas.microsoft.com/office/drawing/2014/main" id="{654934FC-688B-4372-B9A6-4D0F9AC0FF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196662</xdr:colOff>
      <xdr:row>106</xdr:row>
      <xdr:rowOff>25493</xdr:rowOff>
    </xdr:from>
    <xdr:to>
      <xdr:col>9</xdr:col>
      <xdr:colOff>625287</xdr:colOff>
      <xdr:row>122</xdr:row>
      <xdr:rowOff>154081</xdr:rowOff>
    </xdr:to>
    <xdr:graphicFrame macro="">
      <xdr:nvGraphicFramePr>
        <xdr:cNvPr id="9" name="Diagramm 8">
          <a:extLst>
            <a:ext uri="{FF2B5EF4-FFF2-40B4-BE49-F238E27FC236}">
              <a16:creationId xmlns:a16="http://schemas.microsoft.com/office/drawing/2014/main" id="{692809F4-28DC-48BB-8B3D-71BDB6776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414618</xdr:colOff>
      <xdr:row>59</xdr:row>
      <xdr:rowOff>100853</xdr:rowOff>
    </xdr:from>
    <xdr:to>
      <xdr:col>16</xdr:col>
      <xdr:colOff>677955</xdr:colOff>
      <xdr:row>72</xdr:row>
      <xdr:rowOff>26894</xdr:rowOff>
    </xdr:to>
    <xdr:graphicFrame macro="">
      <xdr:nvGraphicFramePr>
        <xdr:cNvPr id="10" name="Diagramm 9">
          <a:extLst>
            <a:ext uri="{FF2B5EF4-FFF2-40B4-BE49-F238E27FC236}">
              <a16:creationId xmlns:a16="http://schemas.microsoft.com/office/drawing/2014/main" id="{CA494C26-8354-41F5-B19A-201D5FF3AB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44823</xdr:colOff>
      <xdr:row>45</xdr:row>
      <xdr:rowOff>17929</xdr:rowOff>
    </xdr:from>
    <xdr:to>
      <xdr:col>27</xdr:col>
      <xdr:colOff>409575</xdr:colOff>
      <xdr:row>63</xdr:row>
      <xdr:rowOff>0</xdr:rowOff>
    </xdr:to>
    <xdr:graphicFrame macro="">
      <xdr:nvGraphicFramePr>
        <xdr:cNvPr id="11" name="Diagramm 10">
          <a:extLst>
            <a:ext uri="{FF2B5EF4-FFF2-40B4-BE49-F238E27FC236}">
              <a16:creationId xmlns:a16="http://schemas.microsoft.com/office/drawing/2014/main" id="{67D757A8-13D8-4450-BE9D-AA323D2EFC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447116</xdr:colOff>
      <xdr:row>75</xdr:row>
      <xdr:rowOff>149598</xdr:rowOff>
    </xdr:from>
    <xdr:to>
      <xdr:col>15</xdr:col>
      <xdr:colOff>47625</xdr:colOff>
      <xdr:row>91</xdr:row>
      <xdr:rowOff>57150</xdr:rowOff>
    </xdr:to>
    <xdr:graphicFrame macro="">
      <xdr:nvGraphicFramePr>
        <xdr:cNvPr id="12" name="Diagramm 11">
          <a:extLst>
            <a:ext uri="{FF2B5EF4-FFF2-40B4-BE49-F238E27FC236}">
              <a16:creationId xmlns:a16="http://schemas.microsoft.com/office/drawing/2014/main" id="{7B2BFEEE-0D38-46AA-9BB7-C36E8D4664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64</xdr:row>
      <xdr:rowOff>57155</xdr:rowOff>
    </xdr:from>
    <xdr:to>
      <xdr:col>13</xdr:col>
      <xdr:colOff>428626</xdr:colOff>
      <xdr:row>83</xdr:row>
      <xdr:rowOff>161925</xdr:rowOff>
    </xdr:to>
    <xdr:graphicFrame macro="">
      <xdr:nvGraphicFramePr>
        <xdr:cNvPr id="4" name="Diagramm 3">
          <a:extLst>
            <a:ext uri="{FF2B5EF4-FFF2-40B4-BE49-F238E27FC236}">
              <a16:creationId xmlns:a16="http://schemas.microsoft.com/office/drawing/2014/main" id="{A916DEE6-C4E9-41AB-BB60-2541EF1243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638175</xdr:colOff>
      <xdr:row>44</xdr:row>
      <xdr:rowOff>119062</xdr:rowOff>
    </xdr:from>
    <xdr:to>
      <xdr:col>12</xdr:col>
      <xdr:colOff>638175</xdr:colOff>
      <xdr:row>59</xdr:row>
      <xdr:rowOff>4762</xdr:rowOff>
    </xdr:to>
    <xdr:graphicFrame macro="">
      <xdr:nvGraphicFramePr>
        <xdr:cNvPr id="5" name="Diagramm 4">
          <a:extLst>
            <a:ext uri="{FF2B5EF4-FFF2-40B4-BE49-F238E27FC236}">
              <a16:creationId xmlns:a16="http://schemas.microsoft.com/office/drawing/2014/main" id="{DE75DC10-4CB8-4AE9-98CA-868A49A91D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466725</xdr:colOff>
      <xdr:row>0</xdr:row>
      <xdr:rowOff>0</xdr:rowOff>
    </xdr:from>
    <xdr:to>
      <xdr:col>14</xdr:col>
      <xdr:colOff>412750</xdr:colOff>
      <xdr:row>0</xdr:row>
      <xdr:rowOff>88900</xdr:rowOff>
    </xdr:to>
    <xdr:graphicFrame macro="">
      <xdr:nvGraphicFramePr>
        <xdr:cNvPr id="5" name="Diagramm 4">
          <a:extLst>
            <a:ext uri="{FF2B5EF4-FFF2-40B4-BE49-F238E27FC236}">
              <a16:creationId xmlns:a16="http://schemas.microsoft.com/office/drawing/2014/main" id="{3A7B1BB0-8F37-4C11-8604-9F85A62C82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676275</xdr:colOff>
      <xdr:row>0</xdr:row>
      <xdr:rowOff>0</xdr:rowOff>
    </xdr:from>
    <xdr:to>
      <xdr:col>14</xdr:col>
      <xdr:colOff>695325</xdr:colOff>
      <xdr:row>15</xdr:row>
      <xdr:rowOff>171449</xdr:rowOff>
    </xdr:to>
    <xdr:graphicFrame macro="">
      <xdr:nvGraphicFramePr>
        <xdr:cNvPr id="2" name="Diagramm 1">
          <a:extLst>
            <a:ext uri="{FF2B5EF4-FFF2-40B4-BE49-F238E27FC236}">
              <a16:creationId xmlns:a16="http://schemas.microsoft.com/office/drawing/2014/main" id="{1C382EF0-074D-4D89-BA18-EA4EE49F11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xdr:colOff>
      <xdr:row>17</xdr:row>
      <xdr:rowOff>52387</xdr:rowOff>
    </xdr:from>
    <xdr:to>
      <xdr:col>15</xdr:col>
      <xdr:colOff>38100</xdr:colOff>
      <xdr:row>31</xdr:row>
      <xdr:rowOff>128587</xdr:rowOff>
    </xdr:to>
    <xdr:graphicFrame macro="">
      <xdr:nvGraphicFramePr>
        <xdr:cNvPr id="6" name="Diagramm 5">
          <a:extLst>
            <a:ext uri="{FF2B5EF4-FFF2-40B4-BE49-F238E27FC236}">
              <a16:creationId xmlns:a16="http://schemas.microsoft.com/office/drawing/2014/main" id="{92306484-15BC-4D68-852F-07F52E391D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409575</xdr:colOff>
      <xdr:row>16</xdr:row>
      <xdr:rowOff>123825</xdr:rowOff>
    </xdr:from>
    <xdr:to>
      <xdr:col>8</xdr:col>
      <xdr:colOff>600075</xdr:colOff>
      <xdr:row>27</xdr:row>
      <xdr:rowOff>166687</xdr:rowOff>
    </xdr:to>
    <xdr:graphicFrame macro="">
      <xdr:nvGraphicFramePr>
        <xdr:cNvPr id="7" name="Diagramm 6">
          <a:extLst>
            <a:ext uri="{FF2B5EF4-FFF2-40B4-BE49-F238E27FC236}">
              <a16:creationId xmlns:a16="http://schemas.microsoft.com/office/drawing/2014/main" id="{3CD5A16C-67FC-49E7-BEC3-FC32A7A0CD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990606</xdr:colOff>
      <xdr:row>49</xdr:row>
      <xdr:rowOff>123824</xdr:rowOff>
    </xdr:from>
    <xdr:to>
      <xdr:col>6</xdr:col>
      <xdr:colOff>457200</xdr:colOff>
      <xdr:row>61</xdr:row>
      <xdr:rowOff>61911</xdr:rowOff>
    </xdr:to>
    <xdr:graphicFrame macro="">
      <xdr:nvGraphicFramePr>
        <xdr:cNvPr id="2" name="Diagramm 1">
          <a:extLst>
            <a:ext uri="{FF2B5EF4-FFF2-40B4-BE49-F238E27FC236}">
              <a16:creationId xmlns:a16="http://schemas.microsoft.com/office/drawing/2014/main" id="{467620C4-AC1C-4F30-818C-939FF3521D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61</xdr:row>
      <xdr:rowOff>142875</xdr:rowOff>
    </xdr:from>
    <xdr:to>
      <xdr:col>7</xdr:col>
      <xdr:colOff>0</xdr:colOff>
      <xdr:row>73</xdr:row>
      <xdr:rowOff>0</xdr:rowOff>
    </xdr:to>
    <xdr:graphicFrame macro="">
      <xdr:nvGraphicFramePr>
        <xdr:cNvPr id="3" name="Diagramm 2">
          <a:extLst>
            <a:ext uri="{FF2B5EF4-FFF2-40B4-BE49-F238E27FC236}">
              <a16:creationId xmlns:a16="http://schemas.microsoft.com/office/drawing/2014/main" id="{A2729629-5F47-4A32-86B0-3718917BA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73</xdr:row>
      <xdr:rowOff>90488</xdr:rowOff>
    </xdr:from>
    <xdr:to>
      <xdr:col>6</xdr:col>
      <xdr:colOff>466725</xdr:colOff>
      <xdr:row>84</xdr:row>
      <xdr:rowOff>9526</xdr:rowOff>
    </xdr:to>
    <xdr:graphicFrame macro="">
      <xdr:nvGraphicFramePr>
        <xdr:cNvPr id="4" name="Diagramm 3">
          <a:extLst>
            <a:ext uri="{FF2B5EF4-FFF2-40B4-BE49-F238E27FC236}">
              <a16:creationId xmlns:a16="http://schemas.microsoft.com/office/drawing/2014/main" id="{CBFEF769-A9F6-4481-A239-AE4AD0451E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85</xdr:row>
      <xdr:rowOff>52387</xdr:rowOff>
    </xdr:from>
    <xdr:to>
      <xdr:col>6</xdr:col>
      <xdr:colOff>628650</xdr:colOff>
      <xdr:row>99</xdr:row>
      <xdr:rowOff>95250</xdr:rowOff>
    </xdr:to>
    <xdr:graphicFrame macro="">
      <xdr:nvGraphicFramePr>
        <xdr:cNvPr id="5" name="Diagramm 4">
          <a:extLst>
            <a:ext uri="{FF2B5EF4-FFF2-40B4-BE49-F238E27FC236}">
              <a16:creationId xmlns:a16="http://schemas.microsoft.com/office/drawing/2014/main" id="{A2C14F40-9B04-4CA6-9976-26EF34452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420221</xdr:colOff>
      <xdr:row>64</xdr:row>
      <xdr:rowOff>141195</xdr:rowOff>
    </xdr:from>
    <xdr:to>
      <xdr:col>11</xdr:col>
      <xdr:colOff>717177</xdr:colOff>
      <xdr:row>81</xdr:row>
      <xdr:rowOff>67235</xdr:rowOff>
    </xdr:to>
    <xdr:graphicFrame macro="">
      <xdr:nvGraphicFramePr>
        <xdr:cNvPr id="4" name="Diagramm 3">
          <a:extLst>
            <a:ext uri="{FF2B5EF4-FFF2-40B4-BE49-F238E27FC236}">
              <a16:creationId xmlns:a16="http://schemas.microsoft.com/office/drawing/2014/main" id="{636B3A12-F1AC-4C05-89C4-AC226394FD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324970</xdr:colOff>
      <xdr:row>100</xdr:row>
      <xdr:rowOff>67235</xdr:rowOff>
    </xdr:from>
    <xdr:to>
      <xdr:col>14</xdr:col>
      <xdr:colOff>168089</xdr:colOff>
      <xdr:row>114</xdr:row>
      <xdr:rowOff>145676</xdr:rowOff>
    </xdr:to>
    <xdr:graphicFrame macro="">
      <xdr:nvGraphicFramePr>
        <xdr:cNvPr id="6" name="Diagramm 5">
          <a:extLst>
            <a:ext uri="{FF2B5EF4-FFF2-40B4-BE49-F238E27FC236}">
              <a16:creationId xmlns:a16="http://schemas.microsoft.com/office/drawing/2014/main" id="{32022656-6593-46E3-8DB3-52980D52B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487456</xdr:colOff>
      <xdr:row>117</xdr:row>
      <xdr:rowOff>29134</xdr:rowOff>
    </xdr:from>
    <xdr:to>
      <xdr:col>16</xdr:col>
      <xdr:colOff>190500</xdr:colOff>
      <xdr:row>131</xdr:row>
      <xdr:rowOff>190499</xdr:rowOff>
    </xdr:to>
    <xdr:graphicFrame macro="">
      <xdr:nvGraphicFramePr>
        <xdr:cNvPr id="8" name="Diagramm 7">
          <a:extLst>
            <a:ext uri="{FF2B5EF4-FFF2-40B4-BE49-F238E27FC236}">
              <a16:creationId xmlns:a16="http://schemas.microsoft.com/office/drawing/2014/main" id="{8303C154-8012-4416-A64A-8BFE887982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257744</xdr:colOff>
      <xdr:row>44</xdr:row>
      <xdr:rowOff>107576</xdr:rowOff>
    </xdr:from>
    <xdr:to>
      <xdr:col>11</xdr:col>
      <xdr:colOff>336177</xdr:colOff>
      <xdr:row>63</xdr:row>
      <xdr:rowOff>33618</xdr:rowOff>
    </xdr:to>
    <xdr:graphicFrame macro="">
      <xdr:nvGraphicFramePr>
        <xdr:cNvPr id="11" name="Diagramm 10">
          <a:extLst>
            <a:ext uri="{FF2B5EF4-FFF2-40B4-BE49-F238E27FC236}">
              <a16:creationId xmlns:a16="http://schemas.microsoft.com/office/drawing/2014/main" id="{7BED858A-CB53-45A6-9A86-1746938D4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364192</xdr:colOff>
      <xdr:row>47</xdr:row>
      <xdr:rowOff>118781</xdr:rowOff>
    </xdr:from>
    <xdr:to>
      <xdr:col>18</xdr:col>
      <xdr:colOff>0</xdr:colOff>
      <xdr:row>62</xdr:row>
      <xdr:rowOff>4481</xdr:rowOff>
    </xdr:to>
    <xdr:graphicFrame macro="">
      <xdr:nvGraphicFramePr>
        <xdr:cNvPr id="12" name="Diagramm 11">
          <a:extLst>
            <a:ext uri="{FF2B5EF4-FFF2-40B4-BE49-F238E27FC236}">
              <a16:creationId xmlns:a16="http://schemas.microsoft.com/office/drawing/2014/main" id="{F39CCEC4-0C4C-4291-BF88-EE5DB16870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571500</xdr:colOff>
      <xdr:row>47</xdr:row>
      <xdr:rowOff>180975</xdr:rowOff>
    </xdr:from>
    <xdr:to>
      <xdr:col>8</xdr:col>
      <xdr:colOff>0</xdr:colOff>
      <xdr:row>62</xdr:row>
      <xdr:rowOff>33337</xdr:rowOff>
    </xdr:to>
    <xdr:graphicFrame macro="">
      <xdr:nvGraphicFramePr>
        <xdr:cNvPr id="2" name="Diagramm 1">
          <a:extLst>
            <a:ext uri="{FF2B5EF4-FFF2-40B4-BE49-F238E27FC236}">
              <a16:creationId xmlns:a16="http://schemas.microsoft.com/office/drawing/2014/main" id="{6324B410-4785-4542-B8F0-A7DED62024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s://www.e-tar.lt/portal/lt/legalActEditions/TAR.C0E550D6ADF0"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0F24-A95E-49B6-B045-F3B615916895}">
  <sheetPr codeName="Tabelle1"/>
  <dimension ref="A1:DE44"/>
  <sheetViews>
    <sheetView zoomScale="85" zoomScaleNormal="85" workbookViewId="0" xr3:uid="{55EED071-21AA-5149-9A52-3A8B919C9B43}">
      <pane xSplit="3" ySplit="6" topLeftCell="G7" activePane="bottomRight" state="frozen"/>
      <selection pane="bottomRight" activeCell="U10" sqref="U10"/>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8" max="8" width="11.42578125" style="43"/>
    <col min="21" max="21" width="13" customWidth="1"/>
    <col min="22" max="22" width="12.7109375" bestFit="1" customWidth="1"/>
    <col min="27" max="27" width="11.42578125" style="43"/>
    <col min="35" max="35" width="11.42578125" style="43"/>
    <col min="43" max="43" width="11.42578125" style="43"/>
    <col min="47" max="47" width="11.42578125" style="43"/>
    <col min="55" max="55" width="11.42578125" style="43"/>
    <col min="59" max="59" width="11.42578125" style="43"/>
    <col min="66" max="66" width="11.42578125" style="43"/>
    <col min="71" max="71" width="11.42578125" style="43"/>
    <col min="85" max="85" width="11.42578125" style="43"/>
    <col min="93" max="93" width="11.42578125" style="43"/>
    <col min="100" max="100" width="11.42578125" style="43"/>
    <col min="105" max="105" width="14.5703125" customWidth="1"/>
    <col min="106" max="106" width="14.7109375" customWidth="1"/>
    <col min="107" max="107" width="14.85546875" customWidth="1"/>
  </cols>
  <sheetData>
    <row r="1" spans="1:109">
      <c r="A1" s="10" t="s">
        <v>0</v>
      </c>
      <c r="B1" s="1"/>
      <c r="C1" s="10" t="s">
        <v>1</v>
      </c>
      <c r="D1" s="44" t="s">
        <v>2</v>
      </c>
      <c r="E1" s="2" t="s">
        <v>2</v>
      </c>
      <c r="F1" s="2" t="s">
        <v>2</v>
      </c>
      <c r="G1" s="2" t="s">
        <v>2</v>
      </c>
      <c r="H1" s="42" t="s">
        <v>3</v>
      </c>
      <c r="I1" s="3" t="s">
        <v>3</v>
      </c>
      <c r="J1" s="3" t="s">
        <v>3</v>
      </c>
      <c r="K1" s="3" t="s">
        <v>3</v>
      </c>
      <c r="L1" s="3" t="s">
        <v>3</v>
      </c>
      <c r="M1" s="3" t="s">
        <v>3</v>
      </c>
      <c r="N1" s="3" t="s">
        <v>3</v>
      </c>
      <c r="O1" s="3" t="s">
        <v>3</v>
      </c>
      <c r="P1" s="3" t="s">
        <v>3</v>
      </c>
      <c r="Q1" s="3" t="s">
        <v>3</v>
      </c>
      <c r="R1" s="3" t="s">
        <v>3</v>
      </c>
      <c r="S1" s="3" t="s">
        <v>3</v>
      </c>
      <c r="T1" s="3" t="s">
        <v>3</v>
      </c>
      <c r="U1" s="3" t="s">
        <v>3</v>
      </c>
      <c r="V1" s="3" t="s">
        <v>3</v>
      </c>
      <c r="W1" s="3" t="s">
        <v>3</v>
      </c>
      <c r="X1" s="3" t="s">
        <v>3</v>
      </c>
      <c r="Y1" s="3" t="s">
        <v>3</v>
      </c>
      <c r="Z1" s="3" t="s">
        <v>3</v>
      </c>
      <c r="AA1" s="44" t="s">
        <v>2</v>
      </c>
      <c r="AB1" s="2" t="s">
        <v>2</v>
      </c>
      <c r="AC1" s="2" t="s">
        <v>2</v>
      </c>
      <c r="AD1" s="2" t="s">
        <v>2</v>
      </c>
      <c r="AE1" s="2" t="s">
        <v>2</v>
      </c>
      <c r="AF1" s="2" t="s">
        <v>2</v>
      </c>
      <c r="AG1" s="2" t="s">
        <v>2</v>
      </c>
      <c r="AH1" s="2" t="s">
        <v>2</v>
      </c>
      <c r="AI1" s="44" t="s">
        <v>2</v>
      </c>
      <c r="AJ1" s="2" t="s">
        <v>2</v>
      </c>
      <c r="AK1" s="2" t="s">
        <v>2</v>
      </c>
      <c r="AL1" s="2" t="s">
        <v>2</v>
      </c>
      <c r="AM1" s="2" t="s">
        <v>2</v>
      </c>
      <c r="AN1" s="2" t="s">
        <v>2</v>
      </c>
      <c r="AO1" s="2" t="s">
        <v>2</v>
      </c>
      <c r="AP1" s="2" t="s">
        <v>2</v>
      </c>
      <c r="AQ1" s="44" t="s">
        <v>2</v>
      </c>
      <c r="AR1" s="2" t="s">
        <v>2</v>
      </c>
      <c r="AS1" s="2" t="s">
        <v>2</v>
      </c>
      <c r="AT1" s="2" t="s">
        <v>2</v>
      </c>
      <c r="AU1" s="44" t="s">
        <v>2</v>
      </c>
      <c r="AV1" s="2" t="s">
        <v>2</v>
      </c>
      <c r="AW1" s="2" t="s">
        <v>2</v>
      </c>
      <c r="AX1" s="2" t="s">
        <v>2</v>
      </c>
      <c r="AY1" s="2" t="s">
        <v>2</v>
      </c>
      <c r="AZ1" s="2" t="s">
        <v>2</v>
      </c>
      <c r="BA1" s="2" t="s">
        <v>2</v>
      </c>
      <c r="BB1" s="2" t="s">
        <v>2</v>
      </c>
      <c r="BC1" s="44" t="s">
        <v>2</v>
      </c>
      <c r="BD1" s="2" t="s">
        <v>2</v>
      </c>
      <c r="BE1" s="2" t="s">
        <v>2</v>
      </c>
      <c r="BF1" s="2" t="s">
        <v>2</v>
      </c>
      <c r="BG1" s="44" t="s">
        <v>2</v>
      </c>
      <c r="BH1" s="2" t="s">
        <v>2</v>
      </c>
      <c r="BI1" s="2" t="s">
        <v>2</v>
      </c>
      <c r="BJ1" s="2" t="s">
        <v>2</v>
      </c>
      <c r="BK1" s="2" t="s">
        <v>2</v>
      </c>
      <c r="BL1" s="2" t="s">
        <v>2</v>
      </c>
      <c r="BM1" s="2" t="s">
        <v>2</v>
      </c>
      <c r="BN1" s="44" t="s">
        <v>2</v>
      </c>
      <c r="BO1" s="2" t="s">
        <v>2</v>
      </c>
      <c r="BP1" s="2" t="s">
        <v>2</v>
      </c>
      <c r="BQ1" s="2" t="s">
        <v>2</v>
      </c>
      <c r="BR1" s="2" t="s">
        <v>2</v>
      </c>
      <c r="BS1" s="44" t="s">
        <v>2</v>
      </c>
      <c r="BT1" s="2" t="s">
        <v>2</v>
      </c>
      <c r="BU1" s="2" t="s">
        <v>2</v>
      </c>
      <c r="BV1" s="2" t="s">
        <v>2</v>
      </c>
      <c r="BW1" s="2" t="s">
        <v>2</v>
      </c>
      <c r="BX1" s="2" t="s">
        <v>2</v>
      </c>
      <c r="BY1" s="2" t="s">
        <v>2</v>
      </c>
      <c r="BZ1" s="2" t="s">
        <v>2</v>
      </c>
      <c r="CA1" s="2" t="s">
        <v>2</v>
      </c>
      <c r="CB1" s="2" t="s">
        <v>2</v>
      </c>
      <c r="CC1" s="2" t="s">
        <v>2</v>
      </c>
      <c r="CD1" s="2" t="s">
        <v>2</v>
      </c>
      <c r="CE1" s="3" t="s">
        <v>4</v>
      </c>
      <c r="CF1" s="3" t="s">
        <v>4</v>
      </c>
      <c r="CG1" s="44" t="s">
        <v>2</v>
      </c>
      <c r="CH1" s="2" t="s">
        <v>2</v>
      </c>
      <c r="CI1" s="2" t="s">
        <v>2</v>
      </c>
      <c r="CJ1" s="2" t="s">
        <v>2</v>
      </c>
      <c r="CK1" s="2" t="s">
        <v>2</v>
      </c>
      <c r="CL1" s="2" t="s">
        <v>2</v>
      </c>
      <c r="CM1" s="2" t="s">
        <v>2</v>
      </c>
      <c r="CN1" s="2" t="s">
        <v>2</v>
      </c>
      <c r="CO1" s="44" t="s">
        <v>2</v>
      </c>
      <c r="CP1" s="2" t="s">
        <v>2</v>
      </c>
      <c r="CQ1" s="2" t="s">
        <v>2</v>
      </c>
      <c r="CR1" s="2" t="s">
        <v>2</v>
      </c>
      <c r="CS1" s="2" t="s">
        <v>2</v>
      </c>
      <c r="CT1" s="2" t="s">
        <v>2</v>
      </c>
      <c r="CU1" s="2" t="s">
        <v>2</v>
      </c>
      <c r="CV1" s="42" t="s">
        <v>5</v>
      </c>
      <c r="CW1" s="3" t="s">
        <v>5</v>
      </c>
      <c r="CX1" s="3" t="s">
        <v>5</v>
      </c>
      <c r="CY1" s="3" t="s">
        <v>5</v>
      </c>
      <c r="CZ1" s="3" t="s">
        <v>4</v>
      </c>
      <c r="DA1" s="3" t="s">
        <v>6</v>
      </c>
      <c r="DB1" s="3" t="s">
        <v>6</v>
      </c>
      <c r="DC1" s="3" t="s">
        <v>6</v>
      </c>
      <c r="DD1" s="3" t="s">
        <v>5</v>
      </c>
      <c r="DE1" s="3" t="s">
        <v>5</v>
      </c>
    </row>
    <row r="2" spans="1:109">
      <c r="A2" s="10" t="s">
        <v>7</v>
      </c>
      <c r="B2" s="1"/>
      <c r="C2" s="4"/>
      <c r="D2" s="6"/>
      <c r="E2" s="5"/>
      <c r="F2" s="5"/>
      <c r="G2" s="5"/>
      <c r="H2" s="6"/>
      <c r="I2" s="5"/>
      <c r="J2" s="5"/>
      <c r="K2" s="5"/>
      <c r="L2" s="5"/>
      <c r="M2" s="5"/>
      <c r="N2" s="5"/>
      <c r="O2" s="5"/>
      <c r="P2" s="5"/>
      <c r="Q2" s="5"/>
      <c r="R2" s="5"/>
      <c r="S2" s="5"/>
      <c r="T2" s="5"/>
      <c r="U2" s="5"/>
      <c r="V2" s="5"/>
      <c r="W2" s="5"/>
      <c r="X2" s="5"/>
      <c r="Y2" s="5"/>
      <c r="Z2" s="5"/>
      <c r="AA2" s="6"/>
      <c r="AB2" s="5"/>
      <c r="AC2" s="5"/>
      <c r="AD2" s="5"/>
      <c r="AE2" s="5"/>
      <c r="AF2" s="5"/>
      <c r="AG2" s="5"/>
      <c r="AH2" s="5"/>
      <c r="AI2" s="6"/>
      <c r="AJ2" s="5"/>
      <c r="AK2" s="5"/>
      <c r="AL2" s="5"/>
      <c r="AM2" s="5"/>
      <c r="AN2" s="5"/>
      <c r="AO2" s="5"/>
      <c r="AP2" s="5"/>
      <c r="AQ2" s="6"/>
      <c r="AR2" s="5"/>
      <c r="AS2" s="5"/>
      <c r="AT2" s="5"/>
      <c r="AU2" s="6"/>
      <c r="AV2" s="5"/>
      <c r="AW2" s="5"/>
      <c r="AX2" s="5"/>
      <c r="AY2" s="5"/>
      <c r="AZ2" s="5"/>
      <c r="BA2" s="5"/>
      <c r="BB2" s="5"/>
      <c r="BC2" s="6"/>
      <c r="BD2" s="5"/>
      <c r="BE2" s="5"/>
      <c r="BF2" s="5"/>
      <c r="BG2" s="6"/>
      <c r="BH2" s="5"/>
      <c r="BI2" s="5"/>
      <c r="BJ2" s="5"/>
      <c r="BK2" s="5"/>
      <c r="BL2" s="5"/>
      <c r="BM2" s="5"/>
      <c r="BN2" s="6"/>
      <c r="BO2" s="7"/>
      <c r="BP2" s="7"/>
      <c r="BQ2" s="7"/>
      <c r="BR2" s="7"/>
      <c r="BS2" s="6"/>
      <c r="BT2" s="5"/>
      <c r="BU2" s="5"/>
      <c r="BV2" s="5"/>
      <c r="BW2" s="5"/>
      <c r="BX2" s="5"/>
      <c r="BY2" s="5"/>
      <c r="BZ2" s="5"/>
      <c r="CA2" s="5"/>
      <c r="CB2" s="5"/>
      <c r="CC2" s="5"/>
      <c r="CD2" s="5"/>
      <c r="CE2" s="5"/>
      <c r="CF2" s="5"/>
      <c r="CG2" s="6"/>
      <c r="CH2" s="5"/>
      <c r="CI2" s="5"/>
      <c r="CJ2" s="5"/>
      <c r="CK2" s="5"/>
      <c r="CL2" s="5"/>
      <c r="CM2" s="5"/>
      <c r="CN2" s="5"/>
      <c r="CO2" s="6"/>
      <c r="CP2" s="5"/>
      <c r="CQ2" s="5"/>
      <c r="CR2" s="5"/>
      <c r="CS2" s="5"/>
      <c r="CT2" s="5"/>
      <c r="CU2" s="5"/>
    </row>
    <row r="3" spans="1:109">
      <c r="A3" s="110" t="s">
        <v>8</v>
      </c>
      <c r="B3" s="8"/>
      <c r="C3" s="8" t="s">
        <v>9</v>
      </c>
      <c r="D3" s="132" t="s">
        <v>10</v>
      </c>
      <c r="E3" s="133"/>
      <c r="F3" s="133"/>
      <c r="G3" s="133"/>
      <c r="H3" s="123" t="s">
        <v>11</v>
      </c>
      <c r="I3" s="124"/>
      <c r="J3" s="124"/>
      <c r="K3" s="124"/>
      <c r="L3" s="124"/>
      <c r="M3" s="129" t="s">
        <v>12</v>
      </c>
      <c r="N3" s="129"/>
      <c r="O3" s="129"/>
      <c r="P3" s="129"/>
      <c r="Q3" s="129"/>
      <c r="R3" s="129" t="s">
        <v>13</v>
      </c>
      <c r="S3" s="129"/>
      <c r="T3" s="129"/>
      <c r="U3" s="129"/>
      <c r="V3" s="129"/>
      <c r="W3" s="129" t="s">
        <v>14</v>
      </c>
      <c r="X3" s="129"/>
      <c r="Y3" s="129"/>
      <c r="Z3" s="131"/>
      <c r="AA3" s="132" t="s">
        <v>15</v>
      </c>
      <c r="AB3" s="133"/>
      <c r="AC3" s="133"/>
      <c r="AD3" s="133"/>
      <c r="AE3" s="133"/>
      <c r="AF3" s="133"/>
      <c r="AG3" s="133"/>
      <c r="AH3" s="133"/>
      <c r="AI3" s="132" t="s">
        <v>16</v>
      </c>
      <c r="AJ3" s="133"/>
      <c r="AK3" s="133"/>
      <c r="AL3" s="133"/>
      <c r="AM3" s="133"/>
      <c r="AN3" s="133"/>
      <c r="AO3" s="133"/>
      <c r="AP3" s="133"/>
      <c r="AQ3" s="132" t="s">
        <v>17</v>
      </c>
      <c r="AR3" s="133"/>
      <c r="AS3" s="133"/>
      <c r="AT3" s="133"/>
      <c r="AU3" s="132" t="s">
        <v>18</v>
      </c>
      <c r="AV3" s="133"/>
      <c r="AW3" s="133"/>
      <c r="AX3" s="133"/>
      <c r="AY3" s="133"/>
      <c r="AZ3" s="133"/>
      <c r="BA3" s="133"/>
      <c r="BB3" s="133"/>
      <c r="BC3" s="132" t="s">
        <v>19</v>
      </c>
      <c r="BD3" s="133"/>
      <c r="BE3" s="133"/>
      <c r="BF3" s="133"/>
      <c r="BG3" s="132" t="s">
        <v>20</v>
      </c>
      <c r="BH3" s="133"/>
      <c r="BI3" s="133"/>
      <c r="BJ3" s="133"/>
      <c r="BK3" s="133"/>
      <c r="BL3" s="133"/>
      <c r="BM3" s="133"/>
      <c r="BN3" s="132" t="s">
        <v>21</v>
      </c>
      <c r="BO3" s="133"/>
      <c r="BP3" s="133"/>
      <c r="BQ3" s="133"/>
      <c r="BR3" s="134"/>
      <c r="BS3" s="132" t="s">
        <v>22</v>
      </c>
      <c r="BT3" s="133"/>
      <c r="BU3" s="133"/>
      <c r="BV3" s="133"/>
      <c r="BW3" s="133"/>
      <c r="BX3" s="133"/>
      <c r="BY3" s="133"/>
      <c r="BZ3" s="133"/>
      <c r="CA3" s="133"/>
      <c r="CB3" s="133"/>
      <c r="CC3" s="133"/>
      <c r="CD3" s="133"/>
      <c r="CE3" s="124"/>
      <c r="CF3" s="124"/>
      <c r="CG3" s="132" t="s">
        <v>23</v>
      </c>
      <c r="CH3" s="133"/>
      <c r="CI3" s="133"/>
      <c r="CJ3" s="133"/>
      <c r="CK3" s="133"/>
      <c r="CL3" s="133"/>
      <c r="CM3" s="133"/>
      <c r="CN3" s="133"/>
      <c r="CO3" s="132" t="s">
        <v>24</v>
      </c>
      <c r="CP3" s="133"/>
      <c r="CQ3" s="133"/>
      <c r="CR3" s="133"/>
      <c r="CS3" s="133"/>
      <c r="CT3" s="133"/>
      <c r="CU3" s="133"/>
      <c r="CV3" s="76" t="s">
        <v>25</v>
      </c>
    </row>
    <row r="4" spans="1:109" s="113" customFormat="1" ht="27.75" customHeight="1">
      <c r="A4" s="114" t="s">
        <v>26</v>
      </c>
      <c r="B4" s="111"/>
      <c r="C4" s="111" t="s">
        <v>27</v>
      </c>
      <c r="D4" s="130" t="s">
        <v>28</v>
      </c>
      <c r="E4" s="129"/>
      <c r="F4" s="129"/>
      <c r="G4" s="129"/>
      <c r="H4" s="129" t="s">
        <v>29</v>
      </c>
      <c r="I4" s="129"/>
      <c r="J4" s="129"/>
      <c r="K4" s="129"/>
      <c r="L4" s="129"/>
      <c r="M4" s="129" t="s">
        <v>30</v>
      </c>
      <c r="N4" s="129"/>
      <c r="O4" s="129"/>
      <c r="P4" s="129"/>
      <c r="Q4" s="129"/>
      <c r="R4" s="129" t="s">
        <v>31</v>
      </c>
      <c r="S4" s="129"/>
      <c r="T4" s="129"/>
      <c r="U4" s="129"/>
      <c r="V4" s="129"/>
      <c r="W4" s="129" t="s">
        <v>32</v>
      </c>
      <c r="X4" s="129"/>
      <c r="Y4" s="129"/>
      <c r="Z4" s="131"/>
      <c r="AA4" s="130" t="s">
        <v>33</v>
      </c>
      <c r="AB4" s="129"/>
      <c r="AC4" s="129"/>
      <c r="AD4" s="129"/>
      <c r="AE4" s="129"/>
      <c r="AF4" s="129"/>
      <c r="AG4" s="129"/>
      <c r="AH4" s="129"/>
      <c r="AI4" s="130" t="s">
        <v>34</v>
      </c>
      <c r="AJ4" s="129"/>
      <c r="AK4" s="129"/>
      <c r="AL4" s="129"/>
      <c r="AM4" s="129"/>
      <c r="AN4" s="129"/>
      <c r="AO4" s="129"/>
      <c r="AP4" s="129"/>
      <c r="AQ4" s="130" t="s">
        <v>35</v>
      </c>
      <c r="AR4" s="129"/>
      <c r="AS4" s="129"/>
      <c r="AT4" s="131"/>
      <c r="AU4" s="130" t="s">
        <v>36</v>
      </c>
      <c r="AV4" s="129"/>
      <c r="AW4" s="129"/>
      <c r="AX4" s="129"/>
      <c r="AY4" s="129" t="s">
        <v>37</v>
      </c>
      <c r="AZ4" s="129"/>
      <c r="BA4" s="129"/>
      <c r="BB4" s="131"/>
      <c r="BC4" s="126" t="s">
        <v>38</v>
      </c>
      <c r="BD4" s="125" t="s">
        <v>39</v>
      </c>
      <c r="BE4" s="125" t="s">
        <v>40</v>
      </c>
      <c r="BF4" s="125" t="s">
        <v>41</v>
      </c>
      <c r="BG4" s="130" t="s">
        <v>42</v>
      </c>
      <c r="BH4" s="129"/>
      <c r="BI4" s="129"/>
      <c r="BJ4" s="129"/>
      <c r="BK4" s="129"/>
      <c r="BL4" s="125" t="s">
        <v>43</v>
      </c>
      <c r="BM4" s="125" t="s">
        <v>44</v>
      </c>
      <c r="BN4" s="130" t="s">
        <v>45</v>
      </c>
      <c r="BO4" s="129"/>
      <c r="BP4" s="129"/>
      <c r="BQ4" s="129"/>
      <c r="BR4" s="131"/>
      <c r="BS4" s="130" t="s">
        <v>46</v>
      </c>
      <c r="BT4" s="129"/>
      <c r="BU4" s="129"/>
      <c r="BV4" s="129"/>
      <c r="BW4" s="129"/>
      <c r="BX4" s="129"/>
      <c r="BY4" s="129" t="s">
        <v>47</v>
      </c>
      <c r="BZ4" s="129"/>
      <c r="CA4" s="129"/>
      <c r="CB4" s="129" t="s">
        <v>48</v>
      </c>
      <c r="CC4" s="129"/>
      <c r="CD4" s="125" t="s">
        <v>49</v>
      </c>
      <c r="CE4" s="125" t="s">
        <v>50</v>
      </c>
      <c r="CF4" s="125" t="s">
        <v>51</v>
      </c>
      <c r="CG4" s="126" t="s">
        <v>52</v>
      </c>
      <c r="CH4" s="129" t="s">
        <v>53</v>
      </c>
      <c r="CI4" s="129"/>
      <c r="CJ4" s="125" t="s">
        <v>54</v>
      </c>
      <c r="CK4" s="125" t="s">
        <v>55</v>
      </c>
      <c r="CL4" s="125" t="s">
        <v>56</v>
      </c>
      <c r="CM4" s="129" t="s">
        <v>57</v>
      </c>
      <c r="CN4" s="129"/>
      <c r="CO4" s="126" t="s">
        <v>58</v>
      </c>
      <c r="CP4" s="125" t="s">
        <v>59</v>
      </c>
      <c r="CQ4" s="129" t="s">
        <v>60</v>
      </c>
      <c r="CR4" s="129"/>
      <c r="CS4" s="125" t="s">
        <v>61</v>
      </c>
      <c r="CT4" s="129" t="s">
        <v>62</v>
      </c>
      <c r="CU4" s="129"/>
      <c r="CV4" s="112"/>
      <c r="CY4" s="30"/>
      <c r="CZ4" s="30"/>
    </row>
    <row r="5" spans="1:109" s="30" customFormat="1" ht="75" customHeight="1">
      <c r="A5" s="31"/>
      <c r="B5" s="32"/>
      <c r="C5" s="33" t="s">
        <v>63</v>
      </c>
      <c r="D5" s="38" t="s">
        <v>64</v>
      </c>
      <c r="E5" s="34" t="s">
        <v>65</v>
      </c>
      <c r="F5" s="34" t="s">
        <v>66</v>
      </c>
      <c r="G5" s="34" t="s">
        <v>67</v>
      </c>
      <c r="H5" s="38" t="s">
        <v>68</v>
      </c>
      <c r="I5" s="34" t="s">
        <v>69</v>
      </c>
      <c r="J5" s="34" t="s">
        <v>70</v>
      </c>
      <c r="K5" s="34" t="s">
        <v>71</v>
      </c>
      <c r="L5" s="34" t="s">
        <v>72</v>
      </c>
      <c r="M5" s="34" t="s">
        <v>73</v>
      </c>
      <c r="N5" s="34" t="s">
        <v>74</v>
      </c>
      <c r="O5" s="34" t="s">
        <v>75</v>
      </c>
      <c r="P5" s="34" t="s">
        <v>76</v>
      </c>
      <c r="Q5" s="34" t="s">
        <v>77</v>
      </c>
      <c r="R5" s="34" t="s">
        <v>78</v>
      </c>
      <c r="S5" s="34" t="s">
        <v>79</v>
      </c>
      <c r="T5" s="34" t="s">
        <v>80</v>
      </c>
      <c r="U5" s="34" t="s">
        <v>81</v>
      </c>
      <c r="V5" s="34" t="s">
        <v>82</v>
      </c>
      <c r="W5" s="34" t="s">
        <v>83</v>
      </c>
      <c r="X5" s="34" t="s">
        <v>84</v>
      </c>
      <c r="Y5" s="34" t="s">
        <v>85</v>
      </c>
      <c r="Z5" s="34" t="s">
        <v>86</v>
      </c>
      <c r="AA5" s="38" t="s">
        <v>87</v>
      </c>
      <c r="AB5" s="34" t="s">
        <v>88</v>
      </c>
      <c r="AC5" s="34" t="s">
        <v>89</v>
      </c>
      <c r="AD5" s="34" t="s">
        <v>90</v>
      </c>
      <c r="AE5" s="34" t="s">
        <v>91</v>
      </c>
      <c r="AF5" s="34" t="s">
        <v>92</v>
      </c>
      <c r="AG5" s="34" t="s">
        <v>93</v>
      </c>
      <c r="AH5" s="34" t="s">
        <v>94</v>
      </c>
      <c r="AI5" s="36" t="s">
        <v>95</v>
      </c>
      <c r="AJ5" s="35" t="s">
        <v>96</v>
      </c>
      <c r="AK5" s="35" t="s">
        <v>97</v>
      </c>
      <c r="AL5" s="35" t="s">
        <v>98</v>
      </c>
      <c r="AM5" s="35" t="s">
        <v>99</v>
      </c>
      <c r="AN5" s="35" t="s">
        <v>100</v>
      </c>
      <c r="AO5" s="35" t="s">
        <v>101</v>
      </c>
      <c r="AP5" s="35" t="s">
        <v>102</v>
      </c>
      <c r="AQ5" s="36" t="s">
        <v>103</v>
      </c>
      <c r="AR5" s="35" t="s">
        <v>104</v>
      </c>
      <c r="AS5" s="35" t="s">
        <v>105</v>
      </c>
      <c r="AT5" s="35" t="s">
        <v>106</v>
      </c>
      <c r="AU5" s="36" t="s">
        <v>107</v>
      </c>
      <c r="AV5" s="35" t="s">
        <v>108</v>
      </c>
      <c r="AW5" s="35" t="s">
        <v>109</v>
      </c>
      <c r="AX5" s="35" t="s">
        <v>110</v>
      </c>
      <c r="AY5" s="35" t="s">
        <v>111</v>
      </c>
      <c r="AZ5" s="35" t="s">
        <v>112</v>
      </c>
      <c r="BA5" s="35" t="s">
        <v>113</v>
      </c>
      <c r="BB5" s="34" t="s">
        <v>114</v>
      </c>
      <c r="BC5" s="36" t="s">
        <v>115</v>
      </c>
      <c r="BD5" s="35" t="s">
        <v>116</v>
      </c>
      <c r="BE5" s="35" t="s">
        <v>117</v>
      </c>
      <c r="BF5" s="35" t="s">
        <v>118</v>
      </c>
      <c r="BG5" s="36" t="s">
        <v>119</v>
      </c>
      <c r="BH5" s="35" t="s">
        <v>120</v>
      </c>
      <c r="BI5" s="35" t="s">
        <v>121</v>
      </c>
      <c r="BJ5" s="35" t="s">
        <v>122</v>
      </c>
      <c r="BK5" s="35" t="s">
        <v>123</v>
      </c>
      <c r="BL5" s="35" t="s">
        <v>124</v>
      </c>
      <c r="BM5" s="35" t="s">
        <v>125</v>
      </c>
      <c r="BN5" s="36" t="s">
        <v>119</v>
      </c>
      <c r="BO5" s="35" t="s">
        <v>120</v>
      </c>
      <c r="BP5" s="35" t="s">
        <v>121</v>
      </c>
      <c r="BQ5" s="35" t="s">
        <v>122</v>
      </c>
      <c r="BR5" s="35" t="s">
        <v>123</v>
      </c>
      <c r="BS5" s="38" t="s">
        <v>126</v>
      </c>
      <c r="BT5" s="35" t="s">
        <v>127</v>
      </c>
      <c r="BU5" s="35" t="s">
        <v>128</v>
      </c>
      <c r="BV5" s="35" t="s">
        <v>129</v>
      </c>
      <c r="BW5" s="35" t="s">
        <v>130</v>
      </c>
      <c r="BX5" s="35" t="s">
        <v>131</v>
      </c>
      <c r="BY5" s="39" t="s">
        <v>132</v>
      </c>
      <c r="BZ5" s="39" t="s">
        <v>133</v>
      </c>
      <c r="CA5" s="39" t="s">
        <v>134</v>
      </c>
      <c r="CB5" s="39" t="s">
        <v>135</v>
      </c>
      <c r="CC5" s="39" t="s">
        <v>134</v>
      </c>
      <c r="CD5" s="35" t="s">
        <v>136</v>
      </c>
      <c r="CE5" s="35"/>
      <c r="CF5" s="35"/>
      <c r="CG5" s="38" t="s">
        <v>87</v>
      </c>
      <c r="CH5" s="40" t="s">
        <v>137</v>
      </c>
      <c r="CI5" s="40" t="s">
        <v>138</v>
      </c>
      <c r="CJ5" s="40" t="s">
        <v>139</v>
      </c>
      <c r="CK5" s="40" t="s">
        <v>140</v>
      </c>
      <c r="CL5" s="40" t="s">
        <v>141</v>
      </c>
      <c r="CM5" s="41" t="s">
        <v>142</v>
      </c>
      <c r="CN5" s="41" t="s">
        <v>143</v>
      </c>
      <c r="CO5" s="45" t="s">
        <v>144</v>
      </c>
      <c r="CP5" s="56" t="s">
        <v>87</v>
      </c>
      <c r="CQ5" s="40" t="s">
        <v>145</v>
      </c>
      <c r="CR5" s="40" t="s">
        <v>146</v>
      </c>
      <c r="CS5" s="40" t="s">
        <v>141</v>
      </c>
      <c r="CT5" s="41" t="s">
        <v>142</v>
      </c>
      <c r="CU5" s="41" t="s">
        <v>134</v>
      </c>
      <c r="CV5" s="74" t="s">
        <v>147</v>
      </c>
      <c r="DA5" s="30" t="s">
        <v>148</v>
      </c>
      <c r="DD5" s="30" t="s">
        <v>149</v>
      </c>
      <c r="DE5" s="30" t="s">
        <v>150</v>
      </c>
    </row>
    <row r="6" spans="1:109" s="68" customFormat="1" ht="32.25" customHeight="1" thickBot="1">
      <c r="A6" s="57" t="s">
        <v>151</v>
      </c>
      <c r="B6" s="58" t="s">
        <v>152</v>
      </c>
      <c r="C6" s="59" t="s">
        <v>153</v>
      </c>
      <c r="D6" s="60" t="s">
        <v>154</v>
      </c>
      <c r="E6" s="61" t="s">
        <v>155</v>
      </c>
      <c r="F6" s="61" t="s">
        <v>156</v>
      </c>
      <c r="G6" s="61" t="s">
        <v>157</v>
      </c>
      <c r="H6" s="60" t="s">
        <v>156</v>
      </c>
      <c r="I6" s="61" t="s">
        <v>158</v>
      </c>
      <c r="J6" s="61" t="s">
        <v>155</v>
      </c>
      <c r="K6" s="61" t="s">
        <v>157</v>
      </c>
      <c r="L6" s="61" t="s">
        <v>154</v>
      </c>
      <c r="M6" s="61" t="s">
        <v>156</v>
      </c>
      <c r="N6" s="61" t="s">
        <v>158</v>
      </c>
      <c r="O6" s="61" t="s">
        <v>155</v>
      </c>
      <c r="P6" s="61" t="s">
        <v>157</v>
      </c>
      <c r="Q6" s="61" t="s">
        <v>154</v>
      </c>
      <c r="R6" s="61" t="s">
        <v>156</v>
      </c>
      <c r="S6" s="61" t="s">
        <v>158</v>
      </c>
      <c r="T6" s="61" t="s">
        <v>155</v>
      </c>
      <c r="U6" s="61" t="s">
        <v>157</v>
      </c>
      <c r="V6" s="61" t="s">
        <v>154</v>
      </c>
      <c r="W6" s="61" t="s">
        <v>156</v>
      </c>
      <c r="X6" s="61" t="s">
        <v>155</v>
      </c>
      <c r="Y6" s="61" t="s">
        <v>157</v>
      </c>
      <c r="Z6" s="61" t="s">
        <v>154</v>
      </c>
      <c r="AA6" s="61" t="s">
        <v>154</v>
      </c>
      <c r="AB6" s="61" t="s">
        <v>154</v>
      </c>
      <c r="AC6" s="61" t="s">
        <v>155</v>
      </c>
      <c r="AD6" s="61" t="s">
        <v>155</v>
      </c>
      <c r="AE6" s="61" t="s">
        <v>156</v>
      </c>
      <c r="AF6" s="61" t="s">
        <v>156</v>
      </c>
      <c r="AG6" s="61" t="s">
        <v>157</v>
      </c>
      <c r="AH6" s="61" t="s">
        <v>157</v>
      </c>
      <c r="AI6" s="60" t="s">
        <v>154</v>
      </c>
      <c r="AJ6" s="61" t="s">
        <v>154</v>
      </c>
      <c r="AK6" s="61" t="s">
        <v>155</v>
      </c>
      <c r="AL6" s="61" t="s">
        <v>155</v>
      </c>
      <c r="AM6" s="61" t="s">
        <v>156</v>
      </c>
      <c r="AN6" s="62" t="s">
        <v>156</v>
      </c>
      <c r="AO6" s="61" t="s">
        <v>157</v>
      </c>
      <c r="AP6" s="61" t="s">
        <v>157</v>
      </c>
      <c r="AQ6" s="60" t="s">
        <v>154</v>
      </c>
      <c r="AR6" s="61" t="s">
        <v>155</v>
      </c>
      <c r="AS6" s="61" t="s">
        <v>156</v>
      </c>
      <c r="AT6" s="61" t="s">
        <v>157</v>
      </c>
      <c r="AU6" s="63" t="s">
        <v>107</v>
      </c>
      <c r="AV6" s="64" t="s">
        <v>108</v>
      </c>
      <c r="AW6" s="64" t="s">
        <v>109</v>
      </c>
      <c r="AX6" s="64" t="s">
        <v>110</v>
      </c>
      <c r="AY6" s="64" t="s">
        <v>111</v>
      </c>
      <c r="AZ6" s="64" t="s">
        <v>112</v>
      </c>
      <c r="BA6" s="64" t="s">
        <v>113</v>
      </c>
      <c r="BB6" s="64" t="s">
        <v>159</v>
      </c>
      <c r="BC6" s="60" t="s">
        <v>160</v>
      </c>
      <c r="BD6" s="61" t="s">
        <v>161</v>
      </c>
      <c r="BE6" s="61" t="s">
        <v>162</v>
      </c>
      <c r="BF6" s="61" t="s">
        <v>163</v>
      </c>
      <c r="BG6" s="63" t="s">
        <v>119</v>
      </c>
      <c r="BH6" s="64" t="s">
        <v>120</v>
      </c>
      <c r="BI6" s="64" t="s">
        <v>121</v>
      </c>
      <c r="BJ6" s="64" t="s">
        <v>122</v>
      </c>
      <c r="BK6" s="64" t="s">
        <v>123</v>
      </c>
      <c r="BL6" s="64" t="s">
        <v>124</v>
      </c>
      <c r="BM6" s="64" t="s">
        <v>125</v>
      </c>
      <c r="BN6" s="63" t="s">
        <v>119</v>
      </c>
      <c r="BO6" s="64" t="s">
        <v>120</v>
      </c>
      <c r="BP6" s="64" t="s">
        <v>121</v>
      </c>
      <c r="BQ6" s="64" t="s">
        <v>122</v>
      </c>
      <c r="BR6" s="64" t="s">
        <v>123</v>
      </c>
      <c r="BS6" s="63" t="s">
        <v>164</v>
      </c>
      <c r="BT6" s="64" t="s">
        <v>165</v>
      </c>
      <c r="BU6" s="64" t="s">
        <v>166</v>
      </c>
      <c r="BV6" s="64" t="s">
        <v>167</v>
      </c>
      <c r="BW6" s="64" t="s">
        <v>168</v>
      </c>
      <c r="BX6" s="64" t="s">
        <v>169</v>
      </c>
      <c r="BY6" s="62" t="s">
        <v>170</v>
      </c>
      <c r="BZ6" s="62" t="s">
        <v>171</v>
      </c>
      <c r="CA6" s="62" t="s">
        <v>134</v>
      </c>
      <c r="CB6" s="62" t="s">
        <v>172</v>
      </c>
      <c r="CC6" s="62" t="s">
        <v>134</v>
      </c>
      <c r="CD6" s="64" t="s">
        <v>136</v>
      </c>
      <c r="CE6" s="61" t="s">
        <v>173</v>
      </c>
      <c r="CF6" s="61" t="s">
        <v>174</v>
      </c>
      <c r="CG6" s="63" t="s">
        <v>175</v>
      </c>
      <c r="CH6" s="64" t="s">
        <v>176</v>
      </c>
      <c r="CI6" s="64" t="s">
        <v>177</v>
      </c>
      <c r="CJ6" s="64" t="s">
        <v>178</v>
      </c>
      <c r="CK6" s="64" t="s">
        <v>179</v>
      </c>
      <c r="CL6" s="64" t="s">
        <v>180</v>
      </c>
      <c r="CM6" s="62" t="s">
        <v>172</v>
      </c>
      <c r="CN6" s="62" t="s">
        <v>134</v>
      </c>
      <c r="CO6" s="63" t="s">
        <v>181</v>
      </c>
      <c r="CP6" s="64" t="s">
        <v>175</v>
      </c>
      <c r="CQ6" s="64" t="s">
        <v>176</v>
      </c>
      <c r="CR6" s="64" t="s">
        <v>177</v>
      </c>
      <c r="CS6" s="64" t="s">
        <v>182</v>
      </c>
      <c r="CT6" s="66" t="s">
        <v>183</v>
      </c>
      <c r="CU6" s="66"/>
      <c r="CV6" s="60" t="s">
        <v>184</v>
      </c>
      <c r="CW6" s="61" t="s">
        <v>185</v>
      </c>
      <c r="CX6" s="61" t="s">
        <v>186</v>
      </c>
      <c r="CY6" s="61" t="s">
        <v>187</v>
      </c>
      <c r="CZ6" s="61" t="s">
        <v>188</v>
      </c>
      <c r="DA6" s="67" t="s">
        <v>155</v>
      </c>
      <c r="DB6" s="67" t="s">
        <v>156</v>
      </c>
      <c r="DC6" s="67" t="s">
        <v>157</v>
      </c>
      <c r="DD6" s="67" t="s">
        <v>189</v>
      </c>
      <c r="DE6" s="67" t="s">
        <v>150</v>
      </c>
    </row>
    <row r="7" spans="1:109">
      <c r="A7" s="1" t="s">
        <v>190</v>
      </c>
      <c r="B7" s="1" t="s">
        <v>191</v>
      </c>
      <c r="C7" s="1">
        <v>2015</v>
      </c>
      <c r="D7" s="47">
        <v>3920</v>
      </c>
      <c r="E7" s="18" t="s">
        <v>192</v>
      </c>
      <c r="F7" s="18" t="s">
        <v>192</v>
      </c>
      <c r="G7" s="18">
        <v>3920</v>
      </c>
      <c r="H7" s="47"/>
      <c r="I7" s="18"/>
      <c r="J7" s="18"/>
      <c r="K7" s="18"/>
      <c r="L7" s="18"/>
      <c r="M7" s="18"/>
      <c r="N7" s="18"/>
      <c r="O7" s="18"/>
      <c r="P7" s="18"/>
      <c r="Q7" s="18"/>
      <c r="R7" s="18"/>
      <c r="S7" s="18"/>
      <c r="T7" s="18"/>
      <c r="U7" s="18"/>
      <c r="V7" s="18"/>
      <c r="W7" s="18"/>
      <c r="X7" s="18"/>
      <c r="Y7" s="18"/>
      <c r="Z7" s="18"/>
      <c r="AA7" s="71" t="s">
        <v>192</v>
      </c>
      <c r="AB7" s="12" t="s">
        <v>192</v>
      </c>
      <c r="AC7" s="18" t="s">
        <v>192</v>
      </c>
      <c r="AD7" s="12" t="s">
        <v>192</v>
      </c>
      <c r="AE7" s="18" t="s">
        <v>192</v>
      </c>
      <c r="AF7" s="12" t="s">
        <v>192</v>
      </c>
      <c r="AG7" s="18" t="s">
        <v>192</v>
      </c>
      <c r="AH7" s="12" t="s">
        <v>192</v>
      </c>
      <c r="AI7" s="47" t="s">
        <v>192</v>
      </c>
      <c r="AJ7" s="18" t="s">
        <v>192</v>
      </c>
      <c r="AK7" s="18" t="s">
        <v>192</v>
      </c>
      <c r="AL7" s="18" t="s">
        <v>192</v>
      </c>
      <c r="AM7" s="18" t="s">
        <v>192</v>
      </c>
      <c r="AN7" s="18" t="s">
        <v>192</v>
      </c>
      <c r="AO7" s="18" t="s">
        <v>192</v>
      </c>
      <c r="AP7" s="18" t="s">
        <v>192</v>
      </c>
      <c r="AQ7" s="90" t="s">
        <v>192</v>
      </c>
      <c r="AR7" s="78" t="s">
        <v>192</v>
      </c>
      <c r="AS7" s="78" t="s">
        <v>192</v>
      </c>
      <c r="AT7" s="78" t="s">
        <v>192</v>
      </c>
      <c r="AU7" s="6" t="s">
        <v>192</v>
      </c>
      <c r="AV7" s="5" t="s">
        <v>192</v>
      </c>
      <c r="AW7" s="5" t="s">
        <v>192</v>
      </c>
      <c r="AX7" s="5" t="s">
        <v>192</v>
      </c>
      <c r="AY7" s="5" t="s">
        <v>192</v>
      </c>
      <c r="AZ7" s="5" t="s">
        <v>192</v>
      </c>
      <c r="BA7" s="5" t="s">
        <v>192</v>
      </c>
      <c r="BB7" s="5" t="s">
        <v>192</v>
      </c>
      <c r="BC7" s="6" t="s">
        <v>134</v>
      </c>
      <c r="BD7" s="5" t="s">
        <v>134</v>
      </c>
      <c r="BE7" s="5" t="s">
        <v>134</v>
      </c>
      <c r="BF7" s="5" t="s">
        <v>134</v>
      </c>
      <c r="BG7" s="6">
        <v>24</v>
      </c>
      <c r="BH7" s="5">
        <v>0</v>
      </c>
      <c r="BI7" s="5">
        <v>0</v>
      </c>
      <c r="BJ7" s="5">
        <v>24</v>
      </c>
      <c r="BK7" s="5">
        <v>24</v>
      </c>
      <c r="BL7" s="5" t="s">
        <v>134</v>
      </c>
      <c r="BM7" s="5" t="s">
        <v>193</v>
      </c>
      <c r="BN7" s="6" t="s">
        <v>192</v>
      </c>
      <c r="BO7" s="5" t="s">
        <v>192</v>
      </c>
      <c r="BP7" s="5" t="s">
        <v>192</v>
      </c>
      <c r="BQ7" s="5" t="s">
        <v>192</v>
      </c>
      <c r="BR7" s="5" t="s">
        <v>192</v>
      </c>
      <c r="BS7" s="6" t="s">
        <v>192</v>
      </c>
      <c r="BT7" s="5" t="s">
        <v>192</v>
      </c>
      <c r="BU7" s="5" t="s">
        <v>192</v>
      </c>
      <c r="BV7" s="5" t="s">
        <v>192</v>
      </c>
      <c r="BW7" s="5" t="s">
        <v>192</v>
      </c>
      <c r="BX7" s="5" t="s">
        <v>192</v>
      </c>
      <c r="BY7" s="5">
        <v>0</v>
      </c>
      <c r="BZ7" s="5">
        <v>0</v>
      </c>
      <c r="CA7" s="5" t="s">
        <v>194</v>
      </c>
      <c r="CB7" s="5">
        <v>0</v>
      </c>
      <c r="CC7" s="5">
        <v>0</v>
      </c>
      <c r="CD7" s="5" t="s">
        <v>193</v>
      </c>
      <c r="CE7" s="78" t="e">
        <f>BS7/DE7</f>
        <v>#VALUE!</v>
      </c>
      <c r="CF7" s="78" t="e">
        <f>BT7/DE7</f>
        <v>#VALUE!</v>
      </c>
      <c r="CH7" s="18"/>
      <c r="CI7" s="18"/>
      <c r="CV7" s="47">
        <v>375228</v>
      </c>
      <c r="CW7" s="18">
        <v>181905</v>
      </c>
      <c r="CX7" s="18">
        <v>85559</v>
      </c>
      <c r="CY7" s="18">
        <v>42117</v>
      </c>
      <c r="CZ7" s="18">
        <f>SUM(CV7:CY7)</f>
        <v>684809</v>
      </c>
      <c r="DA7" s="18">
        <v>484800000</v>
      </c>
      <c r="DB7" s="18">
        <v>1045599999.9999999</v>
      </c>
      <c r="DC7" s="18">
        <v>2405300000</v>
      </c>
      <c r="DD7" s="18">
        <v>559</v>
      </c>
      <c r="DE7" s="18">
        <v>789</v>
      </c>
    </row>
    <row r="8" spans="1:109">
      <c r="A8" s="1"/>
      <c r="B8" s="1"/>
      <c r="C8" s="1">
        <v>2016</v>
      </c>
      <c r="D8" s="47">
        <v>3444</v>
      </c>
      <c r="E8" s="18" t="s">
        <v>192</v>
      </c>
      <c r="F8" s="18" t="s">
        <v>192</v>
      </c>
      <c r="G8" s="18">
        <v>3444</v>
      </c>
      <c r="H8" s="47">
        <v>89</v>
      </c>
      <c r="I8" s="18"/>
      <c r="J8" s="18"/>
      <c r="K8" s="18">
        <v>2522</v>
      </c>
      <c r="L8" s="18">
        <v>2611</v>
      </c>
      <c r="M8" s="18"/>
      <c r="N8" s="18"/>
      <c r="O8" s="18"/>
      <c r="P8" s="18"/>
      <c r="Q8" s="18"/>
      <c r="R8" s="18">
        <v>7507793</v>
      </c>
      <c r="S8" s="18"/>
      <c r="T8" s="18"/>
      <c r="U8" s="18">
        <v>21294853</v>
      </c>
      <c r="V8" s="18">
        <v>28802646</v>
      </c>
      <c r="W8" s="18"/>
      <c r="X8" s="18"/>
      <c r="Y8" s="18"/>
      <c r="Z8" s="18"/>
      <c r="AA8" s="71" t="s">
        <v>192</v>
      </c>
      <c r="AB8" s="12" t="s">
        <v>192</v>
      </c>
      <c r="AC8" s="18" t="s">
        <v>192</v>
      </c>
      <c r="AD8" s="12" t="s">
        <v>192</v>
      </c>
      <c r="AE8" s="18" t="s">
        <v>192</v>
      </c>
      <c r="AF8" s="20" t="s">
        <v>192</v>
      </c>
      <c r="AG8" s="18" t="s">
        <v>192</v>
      </c>
      <c r="AH8" s="20" t="s">
        <v>192</v>
      </c>
      <c r="AI8" s="47" t="s">
        <v>192</v>
      </c>
      <c r="AJ8" s="18" t="s">
        <v>192</v>
      </c>
      <c r="AK8" s="18" t="s">
        <v>192</v>
      </c>
      <c r="AL8" s="18" t="s">
        <v>192</v>
      </c>
      <c r="AM8" s="18" t="s">
        <v>192</v>
      </c>
      <c r="AN8" s="18" t="s">
        <v>192</v>
      </c>
      <c r="AO8" s="18" t="s">
        <v>192</v>
      </c>
      <c r="AP8" s="18" t="s">
        <v>192</v>
      </c>
      <c r="AQ8" s="103" t="s">
        <v>192</v>
      </c>
      <c r="AR8" s="104" t="s">
        <v>192</v>
      </c>
      <c r="AS8" s="104" t="s">
        <v>192</v>
      </c>
      <c r="AT8" s="104" t="s">
        <v>192</v>
      </c>
      <c r="AU8" s="47" t="s">
        <v>192</v>
      </c>
      <c r="AV8" s="18" t="s">
        <v>192</v>
      </c>
      <c r="AW8" s="18" t="s">
        <v>192</v>
      </c>
      <c r="AX8" s="18" t="s">
        <v>192</v>
      </c>
      <c r="AY8" s="18" t="s">
        <v>192</v>
      </c>
      <c r="AZ8" s="18" t="s">
        <v>192</v>
      </c>
      <c r="BA8" s="18" t="s">
        <v>192</v>
      </c>
      <c r="BB8" s="18" t="s">
        <v>192</v>
      </c>
      <c r="BC8" s="6"/>
      <c r="BD8" s="5"/>
      <c r="BE8" s="5"/>
      <c r="BF8" s="5"/>
      <c r="BG8" s="47">
        <v>21</v>
      </c>
      <c r="BH8" s="18">
        <v>2</v>
      </c>
      <c r="BI8" s="18">
        <v>1</v>
      </c>
      <c r="BJ8" s="18">
        <v>21</v>
      </c>
      <c r="BK8" s="18">
        <v>21</v>
      </c>
      <c r="BL8" s="5"/>
      <c r="BM8" s="5"/>
      <c r="BN8" s="47" t="s">
        <v>192</v>
      </c>
      <c r="BO8" s="18" t="s">
        <v>192</v>
      </c>
      <c r="BP8" s="18" t="s">
        <v>192</v>
      </c>
      <c r="BQ8" s="18" t="s">
        <v>192</v>
      </c>
      <c r="BR8" s="18" t="s">
        <v>192</v>
      </c>
      <c r="BS8" s="47" t="s">
        <v>192</v>
      </c>
      <c r="BT8" s="18" t="s">
        <v>192</v>
      </c>
      <c r="BU8" s="18" t="s">
        <v>192</v>
      </c>
      <c r="BV8" s="18" t="s">
        <v>192</v>
      </c>
      <c r="BW8" s="18" t="s">
        <v>192</v>
      </c>
      <c r="BX8" s="18" t="s">
        <v>192</v>
      </c>
      <c r="BY8" s="5"/>
      <c r="BZ8" s="5"/>
      <c r="CA8" s="5"/>
      <c r="CB8" s="5"/>
      <c r="CC8" s="5"/>
      <c r="CD8" s="5"/>
      <c r="CE8" s="78"/>
      <c r="CF8" s="78"/>
      <c r="CH8" s="18"/>
      <c r="CI8" s="18"/>
      <c r="CV8" s="47"/>
      <c r="CW8" s="18"/>
      <c r="CX8" s="18"/>
      <c r="CY8" s="18"/>
      <c r="CZ8" s="18"/>
      <c r="DD8" s="18"/>
      <c r="DE8" s="18"/>
    </row>
    <row r="9" spans="1:109">
      <c r="A9" s="1"/>
      <c r="B9" s="1"/>
      <c r="C9" s="1">
        <v>2017</v>
      </c>
      <c r="D9" s="47">
        <v>2970</v>
      </c>
      <c r="E9" s="18" t="s">
        <v>192</v>
      </c>
      <c r="F9" s="18" t="s">
        <v>192</v>
      </c>
      <c r="G9" s="18">
        <v>2970</v>
      </c>
      <c r="H9" s="47">
        <v>93</v>
      </c>
      <c r="I9" s="18"/>
      <c r="J9" s="18"/>
      <c r="K9" s="18">
        <v>2074</v>
      </c>
      <c r="L9" s="18">
        <v>2167</v>
      </c>
      <c r="M9" s="18"/>
      <c r="N9" s="18"/>
      <c r="O9" s="18"/>
      <c r="P9" s="18"/>
      <c r="Q9" s="18"/>
      <c r="R9" s="18">
        <v>6501924</v>
      </c>
      <c r="S9" s="18"/>
      <c r="T9" s="18"/>
      <c r="U9" s="18">
        <v>43968408</v>
      </c>
      <c r="V9" s="18">
        <v>50470332</v>
      </c>
      <c r="W9" s="18"/>
      <c r="X9" s="18"/>
      <c r="Y9" s="18"/>
      <c r="Z9" s="18"/>
      <c r="AA9" s="71" t="s">
        <v>192</v>
      </c>
      <c r="AB9" s="12" t="s">
        <v>192</v>
      </c>
      <c r="AC9" s="18" t="s">
        <v>192</v>
      </c>
      <c r="AD9" s="12" t="s">
        <v>192</v>
      </c>
      <c r="AE9" s="18" t="s">
        <v>192</v>
      </c>
      <c r="AF9" s="20" t="s">
        <v>192</v>
      </c>
      <c r="AG9" s="18" t="s">
        <v>192</v>
      </c>
      <c r="AH9" s="20" t="s">
        <v>192</v>
      </c>
      <c r="AI9" s="47" t="s">
        <v>192</v>
      </c>
      <c r="AJ9" s="18" t="s">
        <v>192</v>
      </c>
      <c r="AK9" s="18" t="s">
        <v>192</v>
      </c>
      <c r="AL9" s="18" t="s">
        <v>192</v>
      </c>
      <c r="AM9" s="18" t="s">
        <v>192</v>
      </c>
      <c r="AN9" s="18" t="s">
        <v>192</v>
      </c>
      <c r="AO9" s="18" t="s">
        <v>192</v>
      </c>
      <c r="AP9" s="18" t="s">
        <v>192</v>
      </c>
      <c r="AQ9" s="103" t="s">
        <v>192</v>
      </c>
      <c r="AR9" s="104" t="s">
        <v>192</v>
      </c>
      <c r="AS9" s="104" t="s">
        <v>192</v>
      </c>
      <c r="AT9" s="104" t="s">
        <v>192</v>
      </c>
      <c r="AU9" s="47" t="s">
        <v>192</v>
      </c>
      <c r="AV9" s="18" t="s">
        <v>192</v>
      </c>
      <c r="AW9" s="18" t="s">
        <v>192</v>
      </c>
      <c r="AX9" s="18" t="s">
        <v>192</v>
      </c>
      <c r="AY9" s="18" t="s">
        <v>192</v>
      </c>
      <c r="AZ9" s="18" t="s">
        <v>192</v>
      </c>
      <c r="BA9" s="18" t="s">
        <v>192</v>
      </c>
      <c r="BB9" s="18" t="s">
        <v>192</v>
      </c>
      <c r="BC9" s="6"/>
      <c r="BD9" s="5"/>
      <c r="BE9" s="5"/>
      <c r="BF9" s="5"/>
      <c r="BG9" s="47">
        <v>26</v>
      </c>
      <c r="BH9" s="18">
        <v>1</v>
      </c>
      <c r="BI9" s="18">
        <v>4</v>
      </c>
      <c r="BJ9" s="18">
        <v>26</v>
      </c>
      <c r="BK9" s="18">
        <v>26</v>
      </c>
      <c r="BL9" s="5"/>
      <c r="BM9" s="5"/>
      <c r="BN9" s="47" t="s">
        <v>192</v>
      </c>
      <c r="BO9" s="18" t="s">
        <v>192</v>
      </c>
      <c r="BP9" s="18" t="s">
        <v>192</v>
      </c>
      <c r="BQ9" s="18" t="s">
        <v>192</v>
      </c>
      <c r="BR9" s="18" t="s">
        <v>192</v>
      </c>
      <c r="BS9" s="47" t="s">
        <v>192</v>
      </c>
      <c r="BT9" s="18" t="s">
        <v>192</v>
      </c>
      <c r="BU9" s="18" t="s">
        <v>192</v>
      </c>
      <c r="BV9" s="18" t="s">
        <v>192</v>
      </c>
      <c r="BW9" s="18" t="s">
        <v>192</v>
      </c>
      <c r="BX9" s="18" t="s">
        <v>192</v>
      </c>
      <c r="BY9" s="5"/>
      <c r="BZ9" s="5"/>
      <c r="CA9" s="5"/>
      <c r="CB9" s="5"/>
      <c r="CC9" s="5"/>
      <c r="CD9" s="5"/>
      <c r="CE9" s="78"/>
      <c r="CF9" s="78"/>
      <c r="CG9" s="6">
        <v>0</v>
      </c>
      <c r="CH9" s="18">
        <v>73063</v>
      </c>
      <c r="CI9" s="18">
        <v>146799</v>
      </c>
      <c r="CJ9" s="16" t="s">
        <v>192</v>
      </c>
      <c r="CK9" s="5">
        <v>0</v>
      </c>
      <c r="CL9" s="5">
        <v>0</v>
      </c>
      <c r="CM9" s="5" t="s">
        <v>195</v>
      </c>
      <c r="CN9" s="5">
        <v>0</v>
      </c>
      <c r="CO9" s="6" t="s">
        <v>172</v>
      </c>
      <c r="CP9" s="5">
        <v>1</v>
      </c>
      <c r="CQ9" s="5">
        <v>1</v>
      </c>
      <c r="CR9" s="5">
        <v>0</v>
      </c>
      <c r="CS9" s="5">
        <v>0</v>
      </c>
      <c r="CT9" s="5" t="s">
        <v>196</v>
      </c>
      <c r="CU9" s="5">
        <v>0</v>
      </c>
      <c r="CV9" s="47"/>
      <c r="CW9" s="18"/>
      <c r="CX9" s="18"/>
      <c r="CY9" s="18"/>
      <c r="CZ9" s="18"/>
      <c r="DD9" s="18"/>
      <c r="DE9" s="18"/>
    </row>
    <row r="10" spans="1:109">
      <c r="A10" s="1" t="s">
        <v>197</v>
      </c>
      <c r="B10" s="1" t="s">
        <v>198</v>
      </c>
      <c r="C10" s="1">
        <v>2015</v>
      </c>
      <c r="D10" s="47" t="s">
        <v>192</v>
      </c>
      <c r="E10" s="18">
        <v>635954</v>
      </c>
      <c r="F10" s="18">
        <v>161493</v>
      </c>
      <c r="G10" s="18" t="s">
        <v>192</v>
      </c>
      <c r="H10" s="47"/>
      <c r="I10" s="18"/>
      <c r="J10" s="18"/>
      <c r="K10" s="18"/>
      <c r="L10" s="18"/>
      <c r="M10" s="18"/>
      <c r="N10" s="18"/>
      <c r="O10" s="18"/>
      <c r="P10" s="18"/>
      <c r="Q10" s="18"/>
      <c r="R10" s="18"/>
      <c r="S10" s="18"/>
      <c r="T10" s="18"/>
      <c r="U10" s="18"/>
      <c r="V10" s="18"/>
      <c r="W10" s="18"/>
      <c r="X10" s="18"/>
      <c r="Y10" s="18"/>
      <c r="Z10" s="18"/>
      <c r="AA10" s="47">
        <v>4589</v>
      </c>
      <c r="AB10" s="12">
        <v>7.7426674121943719E-4</v>
      </c>
      <c r="AC10" s="18">
        <v>585</v>
      </c>
      <c r="AD10" s="12">
        <v>1.06777934750468E-4</v>
      </c>
      <c r="AE10" s="18">
        <v>2841</v>
      </c>
      <c r="AF10" s="12">
        <v>6.3381507145757387E-3</v>
      </c>
      <c r="AG10" s="18">
        <v>3389</v>
      </c>
      <c r="AH10" s="12">
        <v>5.5794733332784549E-3</v>
      </c>
      <c r="AI10" s="47">
        <v>624475</v>
      </c>
      <c r="AJ10" s="18">
        <v>71328067.459999993</v>
      </c>
      <c r="AK10" s="18">
        <v>16004</v>
      </c>
      <c r="AL10" s="18">
        <v>7768574.1600000001</v>
      </c>
      <c r="AM10" s="18">
        <v>15984</v>
      </c>
      <c r="AN10" s="18">
        <v>10373560.050000001</v>
      </c>
      <c r="AO10" s="18">
        <v>440592</v>
      </c>
      <c r="AP10" s="18">
        <v>41302828.229999997</v>
      </c>
      <c r="AQ10" s="90" t="s">
        <v>192</v>
      </c>
      <c r="AR10" s="78" t="s">
        <v>192</v>
      </c>
      <c r="AS10" s="78">
        <v>0.40699999999999997</v>
      </c>
      <c r="AT10" s="78">
        <v>0.23599999999999999</v>
      </c>
      <c r="AU10" s="6" t="s">
        <v>192</v>
      </c>
      <c r="AV10" s="5" t="s">
        <v>192</v>
      </c>
      <c r="AW10" s="5" t="s">
        <v>192</v>
      </c>
      <c r="AX10" s="5" t="s">
        <v>192</v>
      </c>
      <c r="AY10" s="5" t="s">
        <v>192</v>
      </c>
      <c r="AZ10" s="5" t="s">
        <v>192</v>
      </c>
      <c r="BA10" s="5" t="s">
        <v>192</v>
      </c>
      <c r="BB10" s="5" t="s">
        <v>192</v>
      </c>
      <c r="BC10" s="6" t="s">
        <v>134</v>
      </c>
      <c r="BD10" s="5" t="s">
        <v>134</v>
      </c>
      <c r="BE10" s="5" t="s">
        <v>134</v>
      </c>
      <c r="BF10" s="5" t="s">
        <v>134</v>
      </c>
      <c r="BG10" s="6">
        <v>140.9</v>
      </c>
      <c r="BH10" s="5">
        <v>12</v>
      </c>
      <c r="BI10" s="5">
        <v>13</v>
      </c>
      <c r="BJ10" s="5">
        <v>140.9</v>
      </c>
      <c r="BK10" s="5">
        <v>140.9</v>
      </c>
      <c r="BL10" s="5" t="s">
        <v>172</v>
      </c>
      <c r="BM10" s="5" t="s">
        <v>134</v>
      </c>
      <c r="BN10" s="6" t="s">
        <v>192</v>
      </c>
      <c r="BO10" s="5" t="s">
        <v>192</v>
      </c>
      <c r="BP10" s="5" t="s">
        <v>192</v>
      </c>
      <c r="BQ10" s="5" t="s">
        <v>192</v>
      </c>
      <c r="BR10" s="5" t="s">
        <v>192</v>
      </c>
      <c r="BS10" s="6">
        <v>20</v>
      </c>
      <c r="BT10" s="5">
        <v>18</v>
      </c>
      <c r="BU10" s="5">
        <v>3</v>
      </c>
      <c r="BV10" s="5">
        <v>3</v>
      </c>
      <c r="BW10" s="5" t="s">
        <v>192</v>
      </c>
      <c r="BX10" s="5" t="s">
        <v>192</v>
      </c>
      <c r="BY10" s="5" t="s">
        <v>199</v>
      </c>
      <c r="BZ10" s="5" t="s">
        <v>200</v>
      </c>
      <c r="CA10" s="5">
        <v>0</v>
      </c>
      <c r="CB10" s="5" t="s">
        <v>201</v>
      </c>
      <c r="CC10" s="5">
        <v>0</v>
      </c>
      <c r="CD10" s="5" t="s">
        <v>134</v>
      </c>
      <c r="CE10" s="78">
        <f>BS10/DE10</f>
        <v>4.1008816895632561E-3</v>
      </c>
      <c r="CF10" s="78">
        <f>BT10/DE10</f>
        <v>3.6907935206069303E-3</v>
      </c>
      <c r="CG10" s="6"/>
      <c r="CH10" s="18"/>
      <c r="CI10" s="18"/>
      <c r="CJ10" s="5"/>
      <c r="CK10" s="5"/>
      <c r="CL10" s="5"/>
      <c r="CM10" s="5"/>
      <c r="CN10" s="5"/>
      <c r="CO10" s="6"/>
      <c r="CP10" s="5"/>
      <c r="CQ10" s="5"/>
      <c r="CR10" s="5"/>
      <c r="CS10" s="5"/>
      <c r="CT10" s="5"/>
      <c r="CU10" s="5"/>
      <c r="CV10" s="47">
        <v>5333783</v>
      </c>
      <c r="CW10" s="18">
        <v>387581</v>
      </c>
      <c r="CX10" s="18">
        <v>607739</v>
      </c>
      <c r="CY10" s="18">
        <v>239256</v>
      </c>
      <c r="CZ10" s="18">
        <f>SUM(CV10:CY10)</f>
        <v>6568359</v>
      </c>
      <c r="DA10" s="18">
        <v>27823999999.999996</v>
      </c>
      <c r="DB10" s="18">
        <v>4547000000</v>
      </c>
      <c r="DC10" s="18">
        <v>30591000000.000004</v>
      </c>
      <c r="DD10" s="18">
        <v>3900</v>
      </c>
      <c r="DE10" s="18">
        <v>4877</v>
      </c>
    </row>
    <row r="11" spans="1:109">
      <c r="A11" s="1"/>
      <c r="B11" s="1"/>
      <c r="C11" s="1">
        <v>2016</v>
      </c>
      <c r="D11" s="47" t="s">
        <v>192</v>
      </c>
      <c r="E11" s="18">
        <v>584461</v>
      </c>
      <c r="F11" s="18">
        <v>151766</v>
      </c>
      <c r="G11" s="18" t="s">
        <v>192</v>
      </c>
      <c r="H11" s="47"/>
      <c r="I11" s="18"/>
      <c r="J11" s="18"/>
      <c r="K11" s="18"/>
      <c r="L11" s="18"/>
      <c r="M11" s="18"/>
      <c r="N11" s="18"/>
      <c r="O11" s="18"/>
      <c r="P11" s="18"/>
      <c r="Q11" s="18"/>
      <c r="R11" s="18"/>
      <c r="S11" s="18"/>
      <c r="T11" s="18"/>
      <c r="U11" s="18"/>
      <c r="V11" s="18"/>
      <c r="W11" s="18"/>
      <c r="X11" s="18"/>
      <c r="Y11" s="18"/>
      <c r="Z11" s="18"/>
      <c r="AA11" s="47">
        <v>4155</v>
      </c>
      <c r="AB11" s="12">
        <v>6.9900635111618946E-4</v>
      </c>
      <c r="AC11" s="18">
        <v>525</v>
      </c>
      <c r="AD11" s="12">
        <v>9.5758081161266456E-5</v>
      </c>
      <c r="AE11" s="18">
        <v>2078</v>
      </c>
      <c r="AF11" s="20">
        <v>4.5018696407603349E-3</v>
      </c>
      <c r="AG11" s="18">
        <v>2888</v>
      </c>
      <c r="AH11" s="20">
        <v>5.1970487673204963E-3</v>
      </c>
      <c r="AI11" s="47">
        <v>607839</v>
      </c>
      <c r="AJ11" s="18">
        <v>81496230.659999996</v>
      </c>
      <c r="AK11" s="18">
        <v>13817</v>
      </c>
      <c r="AL11" s="18">
        <v>6504326.8399999999</v>
      </c>
      <c r="AM11" s="18">
        <v>15773</v>
      </c>
      <c r="AN11" s="18">
        <v>12076996.67</v>
      </c>
      <c r="AO11" s="18">
        <v>429215</v>
      </c>
      <c r="AP11" s="18">
        <v>51189735.350000001</v>
      </c>
      <c r="AQ11" s="103" t="s">
        <v>192</v>
      </c>
      <c r="AR11" s="104" t="s">
        <v>192</v>
      </c>
      <c r="AS11" s="104">
        <v>0.29199999999999998</v>
      </c>
      <c r="AT11" s="104">
        <v>0.19700000000000001</v>
      </c>
      <c r="AU11" s="47" t="s">
        <v>192</v>
      </c>
      <c r="AV11" s="18" t="s">
        <v>192</v>
      </c>
      <c r="AW11" s="18" t="s">
        <v>192</v>
      </c>
      <c r="AX11" s="18" t="s">
        <v>192</v>
      </c>
      <c r="AY11" s="18" t="s">
        <v>192</v>
      </c>
      <c r="AZ11" s="18" t="s">
        <v>192</v>
      </c>
      <c r="BA11" s="18" t="s">
        <v>192</v>
      </c>
      <c r="BB11" s="18" t="s">
        <v>192</v>
      </c>
      <c r="BC11" s="6"/>
      <c r="BD11" s="5"/>
      <c r="BE11" s="5"/>
      <c r="BF11" s="5"/>
      <c r="BG11" s="47">
        <v>147.69999999999999</v>
      </c>
      <c r="BH11" s="18">
        <v>12</v>
      </c>
      <c r="BI11" s="18">
        <v>3</v>
      </c>
      <c r="BJ11" s="18">
        <v>147.69999999999999</v>
      </c>
      <c r="BK11" s="18">
        <v>147.69999999999999</v>
      </c>
      <c r="BL11" s="5"/>
      <c r="BM11" s="5"/>
      <c r="BN11" s="47" t="s">
        <v>192</v>
      </c>
      <c r="BO11" s="18" t="s">
        <v>192</v>
      </c>
      <c r="BP11" s="18" t="s">
        <v>192</v>
      </c>
      <c r="BQ11" s="18" t="s">
        <v>192</v>
      </c>
      <c r="BR11" s="18" t="s">
        <v>192</v>
      </c>
      <c r="BS11" s="47">
        <v>23</v>
      </c>
      <c r="BT11" s="18">
        <v>22</v>
      </c>
      <c r="BU11" s="18">
        <v>7</v>
      </c>
      <c r="BV11" s="18">
        <v>7</v>
      </c>
      <c r="BW11" s="18" t="s">
        <v>192</v>
      </c>
      <c r="BX11" s="18" t="s">
        <v>192</v>
      </c>
      <c r="BY11" s="5"/>
      <c r="BZ11" s="5"/>
      <c r="CA11" s="5"/>
      <c r="CB11" s="5"/>
      <c r="CC11" s="5"/>
      <c r="CD11" s="5"/>
      <c r="CE11" s="78"/>
      <c r="CF11" s="78"/>
      <c r="CG11" s="6"/>
      <c r="CH11" s="18"/>
      <c r="CI11" s="18"/>
      <c r="CJ11" s="5"/>
      <c r="CK11" s="5"/>
      <c r="CL11" s="5"/>
      <c r="CM11" s="5"/>
      <c r="CN11" s="5"/>
      <c r="CO11" s="6"/>
      <c r="CP11" s="5"/>
      <c r="CQ11" s="5"/>
      <c r="CR11" s="5"/>
      <c r="CS11" s="5"/>
      <c r="CT11" s="5"/>
      <c r="CU11" s="5"/>
      <c r="CV11" s="47"/>
      <c r="CW11" s="18"/>
      <c r="CX11" s="18"/>
      <c r="CY11" s="18"/>
      <c r="CZ11" s="18"/>
      <c r="DD11" s="18"/>
      <c r="DE11" s="18"/>
    </row>
    <row r="12" spans="1:109">
      <c r="A12" s="1"/>
      <c r="B12" s="1"/>
      <c r="C12" s="1">
        <v>2017</v>
      </c>
      <c r="D12" s="47" t="s">
        <v>192</v>
      </c>
      <c r="E12" s="18" t="s">
        <v>192</v>
      </c>
      <c r="F12" s="18" t="s">
        <v>192</v>
      </c>
      <c r="G12" s="18" t="s">
        <v>192</v>
      </c>
      <c r="H12" s="47"/>
      <c r="I12" s="18"/>
      <c r="J12" s="18"/>
      <c r="K12" s="18"/>
      <c r="L12" s="18"/>
      <c r="M12" s="18"/>
      <c r="N12" s="18"/>
      <c r="O12" s="18"/>
      <c r="P12" s="18"/>
      <c r="Q12" s="18"/>
      <c r="R12" s="18"/>
      <c r="S12" s="18"/>
      <c r="T12" s="18"/>
      <c r="U12" s="18"/>
      <c r="V12" s="18"/>
      <c r="W12" s="18"/>
      <c r="X12" s="18"/>
      <c r="Y12" s="18"/>
      <c r="Z12" s="18"/>
      <c r="AA12" s="47">
        <v>2904</v>
      </c>
      <c r="AB12" s="12">
        <v>4.8438508614348405E-4</v>
      </c>
      <c r="AC12" s="18">
        <v>351</v>
      </c>
      <c r="AD12" s="12">
        <v>6.3509019909263519E-5</v>
      </c>
      <c r="AE12" s="18">
        <v>759</v>
      </c>
      <c r="AF12" s="20">
        <v>1.6202161996003894E-3</v>
      </c>
      <c r="AG12" s="18">
        <v>2615</v>
      </c>
      <c r="AH12" s="20">
        <v>4.7959915414481878E-3</v>
      </c>
      <c r="AI12" s="47" t="s">
        <v>192</v>
      </c>
      <c r="AJ12" s="18" t="s">
        <v>192</v>
      </c>
      <c r="AK12" s="18" t="s">
        <v>192</v>
      </c>
      <c r="AL12" s="18" t="s">
        <v>192</v>
      </c>
      <c r="AM12" s="18" t="s">
        <v>192</v>
      </c>
      <c r="AN12" s="18" t="s">
        <v>192</v>
      </c>
      <c r="AO12" s="18">
        <v>335019</v>
      </c>
      <c r="AP12" s="18">
        <v>41958597.399999999</v>
      </c>
      <c r="AQ12" s="103" t="s">
        <v>192</v>
      </c>
      <c r="AR12" s="104" t="s">
        <v>192</v>
      </c>
      <c r="AS12" s="104" t="s">
        <v>192</v>
      </c>
      <c r="AT12" s="104" t="s">
        <v>192</v>
      </c>
      <c r="AU12" s="47" t="s">
        <v>192</v>
      </c>
      <c r="AV12" s="18" t="s">
        <v>192</v>
      </c>
      <c r="AW12" s="18" t="s">
        <v>192</v>
      </c>
      <c r="AX12" s="18" t="s">
        <v>192</v>
      </c>
      <c r="AY12" s="18" t="s">
        <v>192</v>
      </c>
      <c r="AZ12" s="18" t="s">
        <v>192</v>
      </c>
      <c r="BA12" s="18" t="s">
        <v>192</v>
      </c>
      <c r="BB12" s="18" t="s">
        <v>192</v>
      </c>
      <c r="BC12" s="6"/>
      <c r="BD12" s="5"/>
      <c r="BE12" s="5"/>
      <c r="BF12" s="5"/>
      <c r="BG12" s="47">
        <v>162.19999999999999</v>
      </c>
      <c r="BH12" s="18">
        <v>11</v>
      </c>
      <c r="BI12" s="18">
        <v>12</v>
      </c>
      <c r="BJ12" s="18">
        <v>162.19999999999999</v>
      </c>
      <c r="BK12" s="18">
        <v>162.19999999999999</v>
      </c>
      <c r="BL12" s="5"/>
      <c r="BM12" s="5"/>
      <c r="BN12" s="47">
        <v>10</v>
      </c>
      <c r="BO12" s="18">
        <v>0</v>
      </c>
      <c r="BP12" s="18">
        <v>0</v>
      </c>
      <c r="BQ12" s="18">
        <v>10</v>
      </c>
      <c r="BR12" s="18">
        <v>10</v>
      </c>
      <c r="BS12" s="47">
        <v>14</v>
      </c>
      <c r="BT12" s="18">
        <v>13</v>
      </c>
      <c r="BU12" s="18">
        <v>6</v>
      </c>
      <c r="BV12" s="18">
        <v>6</v>
      </c>
      <c r="BW12" s="18">
        <v>0</v>
      </c>
      <c r="BX12" s="18">
        <v>0</v>
      </c>
      <c r="BY12" s="5"/>
      <c r="BZ12" s="5"/>
      <c r="CA12" s="5"/>
      <c r="CB12" s="5"/>
      <c r="CC12" s="5"/>
      <c r="CD12" s="5"/>
      <c r="CE12" s="78"/>
      <c r="CF12" s="78"/>
      <c r="CG12" s="6">
        <v>13</v>
      </c>
      <c r="CH12" s="18">
        <v>50000</v>
      </c>
      <c r="CI12" s="18">
        <v>80000</v>
      </c>
      <c r="CJ12" s="5" t="s">
        <v>192</v>
      </c>
      <c r="CK12" s="5" t="s">
        <v>192</v>
      </c>
      <c r="CL12" s="5" t="s">
        <v>202</v>
      </c>
      <c r="CM12" s="5">
        <v>0</v>
      </c>
      <c r="CN12" s="5" t="s">
        <v>203</v>
      </c>
      <c r="CO12" s="6" t="s">
        <v>172</v>
      </c>
      <c r="CP12" s="5">
        <v>1</v>
      </c>
      <c r="CQ12" s="5">
        <v>56</v>
      </c>
      <c r="CR12" s="5" t="s">
        <v>192</v>
      </c>
      <c r="CS12" s="5" t="s">
        <v>192</v>
      </c>
      <c r="CT12" s="5">
        <v>0</v>
      </c>
      <c r="CU12" s="5" t="s">
        <v>203</v>
      </c>
      <c r="CV12" s="47"/>
      <c r="CW12" s="18"/>
      <c r="CX12" s="18"/>
      <c r="CY12" s="18"/>
      <c r="CZ12" s="18"/>
      <c r="DD12" s="18"/>
      <c r="DE12" s="18"/>
    </row>
    <row r="13" spans="1:109">
      <c r="A13" s="1" t="s">
        <v>204</v>
      </c>
      <c r="B13" s="1" t="s">
        <v>205</v>
      </c>
      <c r="C13" s="1">
        <v>2015</v>
      </c>
      <c r="D13" s="47">
        <v>144020</v>
      </c>
      <c r="E13" s="18">
        <v>134244</v>
      </c>
      <c r="F13" s="18">
        <v>2811</v>
      </c>
      <c r="G13" s="18">
        <v>7852</v>
      </c>
      <c r="H13" s="47">
        <v>487</v>
      </c>
      <c r="I13" s="18">
        <v>65</v>
      </c>
      <c r="J13" s="18">
        <v>205</v>
      </c>
      <c r="K13" s="18">
        <v>1005</v>
      </c>
      <c r="L13" s="18">
        <v>1114</v>
      </c>
      <c r="M13" s="18">
        <v>233</v>
      </c>
      <c r="N13" s="18">
        <v>64</v>
      </c>
      <c r="O13" s="18">
        <v>139</v>
      </c>
      <c r="P13" s="18">
        <v>330</v>
      </c>
      <c r="Q13" s="18">
        <v>349</v>
      </c>
      <c r="R13" s="18">
        <v>3243476</v>
      </c>
      <c r="S13" s="18">
        <v>338386</v>
      </c>
      <c r="T13" s="18">
        <v>1129863</v>
      </c>
      <c r="U13" s="18">
        <v>16386388</v>
      </c>
      <c r="V13" s="18">
        <v>22496184</v>
      </c>
      <c r="W13" s="18"/>
      <c r="X13" s="18"/>
      <c r="Y13" s="18"/>
      <c r="Z13" s="18"/>
      <c r="AA13" s="47">
        <v>373985</v>
      </c>
      <c r="AB13" s="12">
        <v>0.2273</v>
      </c>
      <c r="AC13" s="18">
        <v>345312</v>
      </c>
      <c r="AD13" s="12">
        <v>0.25819999999999999</v>
      </c>
      <c r="AE13" s="18">
        <v>756</v>
      </c>
      <c r="AF13" s="12">
        <v>6.4000000000000003E-3</v>
      </c>
      <c r="AG13" s="18">
        <v>27917</v>
      </c>
      <c r="AH13" s="12">
        <v>0.2631</v>
      </c>
      <c r="AI13" s="47">
        <v>1762</v>
      </c>
      <c r="AJ13" s="18">
        <v>11502886</v>
      </c>
      <c r="AK13" s="18">
        <v>582</v>
      </c>
      <c r="AL13" s="18">
        <v>3601619</v>
      </c>
      <c r="AM13" s="18">
        <v>589</v>
      </c>
      <c r="AN13" s="18">
        <v>2266197</v>
      </c>
      <c r="AO13" s="18">
        <v>591</v>
      </c>
      <c r="AP13" s="18">
        <v>5635070</v>
      </c>
      <c r="AQ13" s="90">
        <v>5.7599999999999998E-2</v>
      </c>
      <c r="AR13" s="78">
        <v>1.77E-2</v>
      </c>
      <c r="AS13" s="78">
        <v>5.3699999999999998E-2</v>
      </c>
      <c r="AT13" s="78">
        <v>8.4600000000000009E-2</v>
      </c>
      <c r="AU13" s="6" t="s">
        <v>192</v>
      </c>
      <c r="AV13" s="5" t="s">
        <v>192</v>
      </c>
      <c r="AW13" s="5" t="s">
        <v>192</v>
      </c>
      <c r="AX13" s="5" t="s">
        <v>192</v>
      </c>
      <c r="AY13" s="5" t="s">
        <v>192</v>
      </c>
      <c r="AZ13" s="5" t="s">
        <v>192</v>
      </c>
      <c r="BA13" s="5" t="s">
        <v>192</v>
      </c>
      <c r="BB13" s="5" t="s">
        <v>192</v>
      </c>
      <c r="BC13" s="6" t="s">
        <v>193</v>
      </c>
      <c r="BD13" s="5" t="s">
        <v>193</v>
      </c>
      <c r="BE13" s="5" t="s">
        <v>193</v>
      </c>
      <c r="BF13" s="5" t="s">
        <v>193</v>
      </c>
      <c r="BG13" s="6">
        <v>42</v>
      </c>
      <c r="BH13" s="5">
        <v>8</v>
      </c>
      <c r="BI13" s="5">
        <v>1</v>
      </c>
      <c r="BJ13" s="5">
        <v>39</v>
      </c>
      <c r="BK13" s="5">
        <v>42</v>
      </c>
      <c r="BL13" s="5" t="s">
        <v>134</v>
      </c>
      <c r="BM13" s="5" t="s">
        <v>193</v>
      </c>
      <c r="BN13" s="47" t="s">
        <v>206</v>
      </c>
      <c r="BO13" s="18" t="s">
        <v>206</v>
      </c>
      <c r="BP13" s="18" t="s">
        <v>206</v>
      </c>
      <c r="BQ13" s="18" t="s">
        <v>206</v>
      </c>
      <c r="BR13" s="18" t="s">
        <v>206</v>
      </c>
      <c r="BS13" s="47">
        <v>305</v>
      </c>
      <c r="BT13" s="18">
        <v>189</v>
      </c>
      <c r="BU13" s="18">
        <v>4</v>
      </c>
      <c r="BV13" s="18">
        <v>3</v>
      </c>
      <c r="BW13" s="5" t="s">
        <v>207</v>
      </c>
      <c r="BX13" s="5" t="s">
        <v>207</v>
      </c>
      <c r="BY13" s="5" t="s">
        <v>134</v>
      </c>
      <c r="BZ13" s="5" t="s">
        <v>208</v>
      </c>
      <c r="CA13" s="5">
        <v>0</v>
      </c>
      <c r="CB13" s="5" t="s">
        <v>209</v>
      </c>
      <c r="CC13" s="5">
        <v>0</v>
      </c>
      <c r="CD13" s="5" t="s">
        <v>193</v>
      </c>
      <c r="CE13" s="78">
        <f>BS13/DE13</f>
        <v>8.8559814169570261E-2</v>
      </c>
      <c r="CF13" s="78">
        <f>BT13/DE13</f>
        <v>5.4878048780487805E-2</v>
      </c>
      <c r="CG13" s="6"/>
      <c r="CH13" s="18"/>
      <c r="CI13" s="18"/>
      <c r="CJ13" s="5"/>
      <c r="CK13" s="5"/>
      <c r="CL13" s="5"/>
      <c r="CM13" s="5"/>
      <c r="CN13" s="5"/>
      <c r="CO13" s="6"/>
      <c r="CP13" s="5"/>
      <c r="CQ13" s="5"/>
      <c r="CR13" s="5"/>
      <c r="CS13" s="5"/>
      <c r="CT13" s="5"/>
      <c r="CU13" s="5"/>
      <c r="CV13" s="47">
        <v>1966308</v>
      </c>
      <c r="CW13" s="18">
        <v>212499</v>
      </c>
      <c r="CX13" s="18">
        <v>81690</v>
      </c>
      <c r="CY13" s="18">
        <v>129136</v>
      </c>
      <c r="CZ13" s="18">
        <f>SUM(CV13:CY13)</f>
        <v>2389633</v>
      </c>
      <c r="DA13" s="18">
        <v>1444580000</v>
      </c>
      <c r="DB13" s="18">
        <v>388620000</v>
      </c>
      <c r="DC13" s="18">
        <v>2993090000</v>
      </c>
      <c r="DD13" s="18">
        <v>458</v>
      </c>
      <c r="DE13" s="18">
        <v>3444</v>
      </c>
    </row>
    <row r="14" spans="1:109">
      <c r="A14" s="1"/>
      <c r="B14" s="1"/>
      <c r="C14" s="1">
        <v>2016</v>
      </c>
      <c r="D14" s="47">
        <v>131011</v>
      </c>
      <c r="E14" s="18">
        <v>119572</v>
      </c>
      <c r="F14" s="18">
        <v>2213</v>
      </c>
      <c r="G14" s="18">
        <v>9988</v>
      </c>
      <c r="H14" s="47">
        <v>425</v>
      </c>
      <c r="I14" s="18">
        <v>27</v>
      </c>
      <c r="J14" s="18">
        <v>196</v>
      </c>
      <c r="K14" s="18">
        <v>857</v>
      </c>
      <c r="L14" s="18">
        <v>950</v>
      </c>
      <c r="M14" s="18">
        <v>206</v>
      </c>
      <c r="N14" s="18">
        <v>28</v>
      </c>
      <c r="O14" s="18">
        <v>130</v>
      </c>
      <c r="P14" s="18">
        <v>306</v>
      </c>
      <c r="Q14" s="18">
        <v>317</v>
      </c>
      <c r="R14" s="18">
        <v>1593272</v>
      </c>
      <c r="S14" s="18">
        <v>57300</v>
      </c>
      <c r="T14" s="18">
        <v>478081</v>
      </c>
      <c r="U14" s="18">
        <v>6921314</v>
      </c>
      <c r="V14" s="18">
        <v>10738387</v>
      </c>
      <c r="W14" s="18"/>
      <c r="X14" s="18"/>
      <c r="Y14" s="18"/>
      <c r="Z14" s="18"/>
      <c r="AA14" s="47">
        <v>319626</v>
      </c>
      <c r="AB14" s="12">
        <v>0.1913</v>
      </c>
      <c r="AC14" s="18">
        <v>303505</v>
      </c>
      <c r="AD14" s="12">
        <v>0.22539999999999999</v>
      </c>
      <c r="AE14" s="18">
        <v>304</v>
      </c>
      <c r="AF14" s="20">
        <v>2.3E-3</v>
      </c>
      <c r="AG14" s="18">
        <v>15817</v>
      </c>
      <c r="AH14" s="20">
        <v>0.18629999999999999</v>
      </c>
      <c r="AI14" s="47">
        <v>1609</v>
      </c>
      <c r="AJ14" s="18">
        <v>12901532</v>
      </c>
      <c r="AK14" s="18">
        <v>536</v>
      </c>
      <c r="AL14" s="18">
        <v>1648271</v>
      </c>
      <c r="AM14" s="18">
        <v>536</v>
      </c>
      <c r="AN14" s="18">
        <v>1204751</v>
      </c>
      <c r="AO14" s="18">
        <v>537</v>
      </c>
      <c r="AP14" s="18">
        <v>10048510</v>
      </c>
      <c r="AQ14" s="103">
        <v>2.4500000000000001E-2</v>
      </c>
      <c r="AR14" s="104">
        <v>0.1285</v>
      </c>
      <c r="AS14" s="104">
        <v>3.1E-2</v>
      </c>
      <c r="AT14" s="104">
        <v>6.7000000000000002E-3</v>
      </c>
      <c r="AU14" s="47" t="s">
        <v>192</v>
      </c>
      <c r="AV14" s="18" t="s">
        <v>192</v>
      </c>
      <c r="AW14" s="18" t="s">
        <v>192</v>
      </c>
      <c r="AX14" s="18" t="s">
        <v>192</v>
      </c>
      <c r="AY14" s="18" t="s">
        <v>192</v>
      </c>
      <c r="AZ14" s="18" t="s">
        <v>192</v>
      </c>
      <c r="BA14" s="18" t="s">
        <v>192</v>
      </c>
      <c r="BB14" s="18" t="s">
        <v>192</v>
      </c>
      <c r="BC14" s="6"/>
      <c r="BD14" s="5"/>
      <c r="BE14" s="5"/>
      <c r="BF14" s="5"/>
      <c r="BG14" s="47">
        <v>40</v>
      </c>
      <c r="BH14" s="18">
        <v>8</v>
      </c>
      <c r="BI14" s="18">
        <v>6</v>
      </c>
      <c r="BJ14" s="18">
        <v>36</v>
      </c>
      <c r="BK14" s="18">
        <v>40</v>
      </c>
      <c r="BL14" s="5"/>
      <c r="BM14" s="5"/>
      <c r="BN14" s="47" t="s">
        <v>206</v>
      </c>
      <c r="BO14" s="18" t="s">
        <v>206</v>
      </c>
      <c r="BP14" s="18" t="s">
        <v>206</v>
      </c>
      <c r="BQ14" s="18" t="s">
        <v>206</v>
      </c>
      <c r="BR14" s="18" t="s">
        <v>206</v>
      </c>
      <c r="BS14" s="47">
        <v>393</v>
      </c>
      <c r="BT14" s="18">
        <v>268</v>
      </c>
      <c r="BU14" s="18">
        <v>3</v>
      </c>
      <c r="BV14" s="18">
        <v>3</v>
      </c>
      <c r="BW14" s="18" t="s">
        <v>207</v>
      </c>
      <c r="BX14" s="18" t="s">
        <v>207</v>
      </c>
      <c r="BY14" s="5"/>
      <c r="BZ14" s="5"/>
      <c r="CA14" s="5"/>
      <c r="CB14" s="5"/>
      <c r="CC14" s="5"/>
      <c r="CD14" s="5"/>
      <c r="CE14" s="78"/>
      <c r="CF14" s="78"/>
      <c r="CG14" s="6"/>
      <c r="CH14" s="18"/>
      <c r="CI14" s="18"/>
      <c r="CJ14" s="5"/>
      <c r="CK14" s="5"/>
      <c r="CL14" s="5"/>
      <c r="CM14" s="5"/>
      <c r="CN14" s="5"/>
      <c r="CO14" s="6"/>
      <c r="CP14" s="5"/>
      <c r="CQ14" s="5"/>
      <c r="CR14" s="5"/>
      <c r="CS14" s="5"/>
      <c r="CT14" s="5"/>
      <c r="CU14" s="5"/>
      <c r="CV14" s="47"/>
      <c r="CW14" s="18"/>
      <c r="CX14" s="18"/>
      <c r="CY14" s="18"/>
      <c r="CZ14" s="18"/>
      <c r="DD14" s="18"/>
      <c r="DE14" s="18"/>
    </row>
    <row r="15" spans="1:109">
      <c r="A15" s="1"/>
      <c r="B15" s="1"/>
      <c r="C15" s="1">
        <v>2017</v>
      </c>
      <c r="D15" s="47">
        <v>118880</v>
      </c>
      <c r="E15" s="18">
        <v>110874</v>
      </c>
      <c r="F15" s="18">
        <v>1150</v>
      </c>
      <c r="G15" s="18">
        <v>7427</v>
      </c>
      <c r="H15" s="47">
        <v>191</v>
      </c>
      <c r="I15" s="18">
        <v>16</v>
      </c>
      <c r="J15" s="18">
        <v>74</v>
      </c>
      <c r="K15" s="18">
        <v>275</v>
      </c>
      <c r="L15" s="18">
        <v>384</v>
      </c>
      <c r="M15" s="18">
        <v>149</v>
      </c>
      <c r="N15" s="18">
        <v>18</v>
      </c>
      <c r="O15" s="18">
        <v>79</v>
      </c>
      <c r="P15" s="18">
        <v>201</v>
      </c>
      <c r="Q15" s="18">
        <v>220</v>
      </c>
      <c r="R15" s="18">
        <v>1906191</v>
      </c>
      <c r="S15" s="18">
        <v>815555</v>
      </c>
      <c r="T15" s="18">
        <v>707584</v>
      </c>
      <c r="U15" s="18">
        <v>6303908</v>
      </c>
      <c r="V15" s="18">
        <v>11138495</v>
      </c>
      <c r="W15" s="18"/>
      <c r="X15" s="18"/>
      <c r="Y15" s="18"/>
      <c r="Z15" s="18"/>
      <c r="AA15" s="47">
        <v>267860</v>
      </c>
      <c r="AB15" s="12">
        <v>0.17050000000000001</v>
      </c>
      <c r="AC15" s="18">
        <v>262274</v>
      </c>
      <c r="AD15" s="12">
        <v>0.21199999999999999</v>
      </c>
      <c r="AE15" s="18">
        <v>11</v>
      </c>
      <c r="AF15" s="20">
        <v>9.0000000000000006E-5</v>
      </c>
      <c r="AG15" s="18">
        <v>5575</v>
      </c>
      <c r="AH15" s="20">
        <v>6.4100000000000004E-2</v>
      </c>
      <c r="AI15" s="47">
        <v>1189</v>
      </c>
      <c r="AJ15" s="18">
        <v>7865987</v>
      </c>
      <c r="AK15" s="18">
        <v>394</v>
      </c>
      <c r="AL15" s="18">
        <v>3499445</v>
      </c>
      <c r="AM15" s="18">
        <v>401</v>
      </c>
      <c r="AN15" s="18">
        <v>660595</v>
      </c>
      <c r="AO15" s="18">
        <v>394</v>
      </c>
      <c r="AP15" s="18">
        <v>3705947</v>
      </c>
      <c r="AQ15" s="103">
        <v>4.8899999999999999E-2</v>
      </c>
      <c r="AR15" s="104">
        <v>3.1E-2</v>
      </c>
      <c r="AS15" s="104">
        <v>4.5000000000000005E-3</v>
      </c>
      <c r="AT15" s="104">
        <v>7.3700000000000002E-2</v>
      </c>
      <c r="AU15" s="47" t="s">
        <v>192</v>
      </c>
      <c r="AV15" s="18" t="s">
        <v>192</v>
      </c>
      <c r="AW15" s="18" t="s">
        <v>192</v>
      </c>
      <c r="AX15" s="18" t="s">
        <v>192</v>
      </c>
      <c r="AY15" s="18" t="s">
        <v>192</v>
      </c>
      <c r="AZ15" s="18" t="s">
        <v>192</v>
      </c>
      <c r="BA15" s="18" t="s">
        <v>192</v>
      </c>
      <c r="BB15" s="18" t="s">
        <v>192</v>
      </c>
      <c r="BC15" s="6"/>
      <c r="BD15" s="5"/>
      <c r="BE15" s="5"/>
      <c r="BF15" s="5"/>
      <c r="BG15" s="47">
        <v>42</v>
      </c>
      <c r="BH15" s="18">
        <v>4</v>
      </c>
      <c r="BI15" s="18">
        <v>6</v>
      </c>
      <c r="BJ15" s="18">
        <v>38</v>
      </c>
      <c r="BK15" s="18">
        <v>42</v>
      </c>
      <c r="BL15" s="5"/>
      <c r="BM15" s="5"/>
      <c r="BN15" s="47" t="s">
        <v>206</v>
      </c>
      <c r="BO15" s="18" t="s">
        <v>206</v>
      </c>
      <c r="BP15" s="18" t="s">
        <v>206</v>
      </c>
      <c r="BQ15" s="18" t="s">
        <v>206</v>
      </c>
      <c r="BR15" s="18" t="s">
        <v>206</v>
      </c>
      <c r="BS15" s="47">
        <v>250</v>
      </c>
      <c r="BT15" s="18">
        <v>152</v>
      </c>
      <c r="BU15" s="18">
        <v>1</v>
      </c>
      <c r="BV15" s="18">
        <v>0</v>
      </c>
      <c r="BW15" s="18" t="s">
        <v>207</v>
      </c>
      <c r="BX15" s="18" t="s">
        <v>207</v>
      </c>
      <c r="BY15" s="5"/>
      <c r="BZ15" s="5"/>
      <c r="CA15" s="5"/>
      <c r="CB15" s="5"/>
      <c r="CC15" s="5"/>
      <c r="CD15" s="5"/>
      <c r="CE15" s="78"/>
      <c r="CF15" s="78"/>
      <c r="CG15" s="6">
        <v>5</v>
      </c>
      <c r="CH15" s="18">
        <v>22643</v>
      </c>
      <c r="CI15" s="18">
        <v>49274</v>
      </c>
      <c r="CJ15" s="5">
        <v>1563</v>
      </c>
      <c r="CK15" s="5" t="s">
        <v>210</v>
      </c>
      <c r="CL15" s="5">
        <v>90</v>
      </c>
      <c r="CM15" s="5">
        <v>0</v>
      </c>
      <c r="CN15" s="5" t="s">
        <v>134</v>
      </c>
      <c r="CO15" s="6" t="s">
        <v>172</v>
      </c>
      <c r="CP15" s="5" t="s">
        <v>211</v>
      </c>
      <c r="CQ15" s="5" t="s">
        <v>211</v>
      </c>
      <c r="CR15" s="5" t="s">
        <v>211</v>
      </c>
      <c r="CS15" s="5" t="s">
        <v>211</v>
      </c>
      <c r="CT15" s="5">
        <v>0</v>
      </c>
      <c r="CU15" s="5" t="s">
        <v>134</v>
      </c>
      <c r="CV15" s="47"/>
      <c r="CW15" s="18"/>
      <c r="CX15" s="18"/>
      <c r="CY15" s="18"/>
      <c r="CZ15" s="18"/>
      <c r="DD15" s="18"/>
      <c r="DE15" s="18"/>
    </row>
    <row r="16" spans="1:109">
      <c r="A16" s="1" t="s">
        <v>212</v>
      </c>
      <c r="B16" s="1" t="s">
        <v>213</v>
      </c>
      <c r="C16" s="1">
        <v>2015</v>
      </c>
      <c r="D16" s="47">
        <v>10278</v>
      </c>
      <c r="E16" s="18" t="s">
        <v>193</v>
      </c>
      <c r="F16" s="18" t="s">
        <v>193</v>
      </c>
      <c r="G16" s="18" t="s">
        <v>193</v>
      </c>
      <c r="H16" s="47">
        <v>654</v>
      </c>
      <c r="I16" s="18">
        <v>109</v>
      </c>
      <c r="J16" s="18">
        <v>222</v>
      </c>
      <c r="K16" s="18">
        <v>1016</v>
      </c>
      <c r="L16" s="18">
        <v>1243</v>
      </c>
      <c r="M16" s="18">
        <v>203</v>
      </c>
      <c r="N16" s="18">
        <v>37</v>
      </c>
      <c r="O16" s="18">
        <v>34</v>
      </c>
      <c r="P16" s="18">
        <v>203</v>
      </c>
      <c r="Q16" s="18">
        <v>237</v>
      </c>
      <c r="R16" s="18"/>
      <c r="S16" s="18"/>
      <c r="T16" s="18"/>
      <c r="U16" s="18"/>
      <c r="V16" s="18"/>
      <c r="W16" s="18"/>
      <c r="X16" s="18"/>
      <c r="Y16" s="18"/>
      <c r="Z16" s="18"/>
      <c r="AA16" s="47" t="s">
        <v>192</v>
      </c>
      <c r="AB16" s="54" t="s">
        <v>192</v>
      </c>
      <c r="AC16" s="18" t="s">
        <v>192</v>
      </c>
      <c r="AD16" s="54" t="s">
        <v>192</v>
      </c>
      <c r="AE16" s="18">
        <v>702</v>
      </c>
      <c r="AF16" s="12" t="s">
        <v>193</v>
      </c>
      <c r="AG16" s="18">
        <v>13752</v>
      </c>
      <c r="AH16" s="12" t="s">
        <v>193</v>
      </c>
      <c r="AI16" s="47">
        <v>1163</v>
      </c>
      <c r="AJ16" s="18">
        <v>71495200</v>
      </c>
      <c r="AK16" s="18">
        <v>304</v>
      </c>
      <c r="AL16" s="18">
        <v>3207000</v>
      </c>
      <c r="AM16" s="18">
        <v>409</v>
      </c>
      <c r="AN16" s="18">
        <v>9840500</v>
      </c>
      <c r="AO16" s="18">
        <v>915</v>
      </c>
      <c r="AP16" s="18">
        <v>55716300</v>
      </c>
      <c r="AQ16" s="90" t="s">
        <v>192</v>
      </c>
      <c r="AR16" s="78" t="s">
        <v>192</v>
      </c>
      <c r="AS16" s="78" t="s">
        <v>192</v>
      </c>
      <c r="AT16" s="78" t="s">
        <v>192</v>
      </c>
      <c r="AU16" s="6">
        <v>149</v>
      </c>
      <c r="AV16" s="5" t="s">
        <v>193</v>
      </c>
      <c r="AW16" s="5" t="s">
        <v>193</v>
      </c>
      <c r="AX16" s="5" t="s">
        <v>193</v>
      </c>
      <c r="AY16" s="5">
        <v>113</v>
      </c>
      <c r="AZ16" s="5" t="s">
        <v>193</v>
      </c>
      <c r="BA16" s="5" t="s">
        <v>193</v>
      </c>
      <c r="BB16" s="5" t="s">
        <v>193</v>
      </c>
      <c r="BC16" s="6" t="s">
        <v>134</v>
      </c>
      <c r="BD16" s="5" t="s">
        <v>134</v>
      </c>
      <c r="BE16" s="5" t="s">
        <v>134</v>
      </c>
      <c r="BF16" s="5" t="s">
        <v>134</v>
      </c>
      <c r="BG16" s="6">
        <v>60</v>
      </c>
      <c r="BH16" s="5">
        <v>3</v>
      </c>
      <c r="BI16" s="5">
        <v>2</v>
      </c>
      <c r="BJ16" s="5">
        <v>58</v>
      </c>
      <c r="BK16" s="5">
        <v>60</v>
      </c>
      <c r="BL16" s="5" t="s">
        <v>134</v>
      </c>
      <c r="BM16" s="5" t="s">
        <v>134</v>
      </c>
      <c r="BN16" s="6" t="s">
        <v>192</v>
      </c>
      <c r="BO16" s="5" t="s">
        <v>192</v>
      </c>
      <c r="BP16" s="5" t="s">
        <v>192</v>
      </c>
      <c r="BQ16" s="5" t="s">
        <v>192</v>
      </c>
      <c r="BR16" s="5" t="s">
        <v>192</v>
      </c>
      <c r="BS16" s="6" t="s">
        <v>192</v>
      </c>
      <c r="BT16" s="5" t="s">
        <v>192</v>
      </c>
      <c r="BU16" s="5" t="s">
        <v>192</v>
      </c>
      <c r="BV16" s="5" t="s">
        <v>192</v>
      </c>
      <c r="BW16" s="5" t="s">
        <v>192</v>
      </c>
      <c r="BX16" s="5" t="s">
        <v>192</v>
      </c>
      <c r="BY16" s="5">
        <v>0</v>
      </c>
      <c r="BZ16" s="5" t="s">
        <v>214</v>
      </c>
      <c r="CA16" s="5">
        <v>0</v>
      </c>
      <c r="CB16" s="5" t="s">
        <v>215</v>
      </c>
      <c r="CC16" s="5">
        <v>0</v>
      </c>
      <c r="CD16" s="5" t="s">
        <v>192</v>
      </c>
      <c r="CE16" s="78" t="e">
        <f>BS16/DE16</f>
        <v>#VALUE!</v>
      </c>
      <c r="CF16" s="78" t="e">
        <f>BT16/DE16</f>
        <v>#VALUE!</v>
      </c>
      <c r="CG16" s="6"/>
      <c r="CH16" s="18"/>
      <c r="CI16" s="18"/>
      <c r="CJ16" s="5"/>
      <c r="CK16" s="5"/>
      <c r="CL16" s="5"/>
      <c r="CM16" s="5"/>
      <c r="CN16" s="5"/>
      <c r="CO16" s="6"/>
      <c r="CP16" s="5"/>
      <c r="CQ16" s="5"/>
      <c r="CR16" s="5"/>
      <c r="CS16" s="5"/>
      <c r="CT16" s="5"/>
      <c r="CU16" s="5"/>
      <c r="CV16" s="47">
        <v>914646</v>
      </c>
      <c r="CW16" s="18">
        <v>92546</v>
      </c>
      <c r="CX16" s="18">
        <v>91459</v>
      </c>
      <c r="CY16" s="18">
        <v>80144</v>
      </c>
      <c r="CZ16" s="18">
        <f>SUM(CV16:CY16)</f>
        <v>1178795</v>
      </c>
      <c r="DA16" s="18">
        <v>1439500000.0000002</v>
      </c>
      <c r="DB16" s="18">
        <v>573880000</v>
      </c>
      <c r="DC16" s="18">
        <v>4279519999.9999995</v>
      </c>
      <c r="DD16" s="18">
        <v>1245</v>
      </c>
      <c r="DE16" s="18">
        <v>2680</v>
      </c>
    </row>
    <row r="17" spans="1:109">
      <c r="A17" s="1"/>
      <c r="B17" s="1"/>
      <c r="C17" s="1">
        <v>2016</v>
      </c>
      <c r="D17" s="47" t="s">
        <v>193</v>
      </c>
      <c r="E17" s="18" t="s">
        <v>193</v>
      </c>
      <c r="F17" s="18" t="s">
        <v>193</v>
      </c>
      <c r="G17" s="18" t="s">
        <v>193</v>
      </c>
      <c r="H17" s="47">
        <v>534</v>
      </c>
      <c r="I17" s="18">
        <v>72</v>
      </c>
      <c r="J17" s="18">
        <v>193</v>
      </c>
      <c r="K17" s="18">
        <v>990</v>
      </c>
      <c r="L17" s="18">
        <v>1168</v>
      </c>
      <c r="M17" s="18">
        <v>204</v>
      </c>
      <c r="N17" s="18">
        <v>41</v>
      </c>
      <c r="O17" s="18">
        <v>32</v>
      </c>
      <c r="P17" s="18">
        <v>204</v>
      </c>
      <c r="Q17" s="18">
        <v>236</v>
      </c>
      <c r="R17" s="18"/>
      <c r="S17" s="18"/>
      <c r="T17" s="18"/>
      <c r="U17" s="18"/>
      <c r="V17" s="18"/>
      <c r="W17" s="18"/>
      <c r="X17" s="18"/>
      <c r="Y17" s="18"/>
      <c r="Z17" s="18"/>
      <c r="AA17" s="47" t="s">
        <v>192</v>
      </c>
      <c r="AB17" s="54" t="s">
        <v>192</v>
      </c>
      <c r="AC17" s="18" t="s">
        <v>192</v>
      </c>
      <c r="AD17" s="54" t="s">
        <v>192</v>
      </c>
      <c r="AE17" s="18">
        <v>566</v>
      </c>
      <c r="AF17" s="20" t="s">
        <v>193</v>
      </c>
      <c r="AG17" s="18">
        <v>11752</v>
      </c>
      <c r="AH17" s="20" t="s">
        <v>193</v>
      </c>
      <c r="AI17" s="47">
        <v>1087</v>
      </c>
      <c r="AJ17" s="18">
        <v>94795000</v>
      </c>
      <c r="AK17" s="18">
        <v>271</v>
      </c>
      <c r="AL17" s="18">
        <v>4648300</v>
      </c>
      <c r="AM17" s="18">
        <v>353</v>
      </c>
      <c r="AN17" s="18">
        <v>13749300</v>
      </c>
      <c r="AO17" s="18">
        <v>895</v>
      </c>
      <c r="AP17" s="18">
        <v>71286600</v>
      </c>
      <c r="AQ17" s="103" t="s">
        <v>192</v>
      </c>
      <c r="AR17" s="104" t="s">
        <v>192</v>
      </c>
      <c r="AS17" s="104" t="s">
        <v>192</v>
      </c>
      <c r="AT17" s="104" t="s">
        <v>192</v>
      </c>
      <c r="AU17" s="47">
        <v>184</v>
      </c>
      <c r="AV17" s="18" t="s">
        <v>193</v>
      </c>
      <c r="AW17" s="18" t="s">
        <v>193</v>
      </c>
      <c r="AX17" s="18" t="s">
        <v>193</v>
      </c>
      <c r="AY17" s="5">
        <v>78</v>
      </c>
      <c r="AZ17" s="18" t="s">
        <v>193</v>
      </c>
      <c r="BA17" s="18" t="s">
        <v>193</v>
      </c>
      <c r="BB17" s="18" t="s">
        <v>193</v>
      </c>
      <c r="BC17" s="6"/>
      <c r="BD17" s="5"/>
      <c r="BE17" s="5"/>
      <c r="BF17" s="5"/>
      <c r="BG17" s="47">
        <v>59</v>
      </c>
      <c r="BH17" s="18">
        <v>6</v>
      </c>
      <c r="BI17" s="18">
        <v>0</v>
      </c>
      <c r="BJ17" s="18">
        <v>57</v>
      </c>
      <c r="BK17" s="18">
        <v>59</v>
      </c>
      <c r="BL17" s="5"/>
      <c r="BM17" s="5"/>
      <c r="BN17" s="47" t="s">
        <v>192</v>
      </c>
      <c r="BO17" s="18" t="s">
        <v>192</v>
      </c>
      <c r="BP17" s="18" t="s">
        <v>192</v>
      </c>
      <c r="BQ17" s="18" t="s">
        <v>192</v>
      </c>
      <c r="BR17" s="18" t="s">
        <v>192</v>
      </c>
      <c r="BS17" s="47" t="s">
        <v>192</v>
      </c>
      <c r="BT17" s="18" t="s">
        <v>192</v>
      </c>
      <c r="BU17" s="18" t="s">
        <v>192</v>
      </c>
      <c r="BV17" s="18" t="s">
        <v>192</v>
      </c>
      <c r="BW17" s="18" t="s">
        <v>192</v>
      </c>
      <c r="BX17" s="18" t="s">
        <v>192</v>
      </c>
      <c r="BY17" s="5"/>
      <c r="BZ17" s="5"/>
      <c r="CA17" s="5"/>
      <c r="CB17" s="5"/>
      <c r="CC17" s="5"/>
      <c r="CD17" s="5"/>
      <c r="CE17" s="78"/>
      <c r="CF17" s="78"/>
      <c r="CG17" s="6"/>
      <c r="CH17" s="18"/>
      <c r="CI17" s="18"/>
      <c r="CJ17" s="5"/>
      <c r="CK17" s="5"/>
      <c r="CL17" s="5"/>
      <c r="CM17" s="5"/>
      <c r="CN17" s="5"/>
      <c r="CO17" s="6"/>
      <c r="CP17" s="5"/>
      <c r="CQ17" s="5"/>
      <c r="CR17" s="5"/>
      <c r="CS17" s="5"/>
      <c r="CT17" s="5"/>
      <c r="CU17" s="5"/>
      <c r="CV17" s="47"/>
      <c r="CW17" s="18"/>
      <c r="CX17" s="18"/>
      <c r="CY17" s="18"/>
      <c r="CZ17" s="18"/>
      <c r="DD17" s="18"/>
      <c r="DE17" s="18"/>
    </row>
    <row r="18" spans="1:109">
      <c r="A18" s="1"/>
      <c r="B18" s="1"/>
      <c r="C18" s="1">
        <v>2017</v>
      </c>
      <c r="D18" s="47" t="s">
        <v>193</v>
      </c>
      <c r="E18" s="18" t="s">
        <v>193</v>
      </c>
      <c r="F18" s="18" t="s">
        <v>193</v>
      </c>
      <c r="G18" s="18" t="s">
        <v>193</v>
      </c>
      <c r="H18" s="47">
        <v>275</v>
      </c>
      <c r="I18" s="18">
        <v>59</v>
      </c>
      <c r="J18" s="18">
        <v>144</v>
      </c>
      <c r="K18" s="18">
        <v>751</v>
      </c>
      <c r="L18" s="18">
        <v>885</v>
      </c>
      <c r="M18" s="18">
        <v>193</v>
      </c>
      <c r="N18" s="18">
        <v>38</v>
      </c>
      <c r="O18" s="18">
        <v>27</v>
      </c>
      <c r="P18" s="18">
        <v>193</v>
      </c>
      <c r="Q18" s="18">
        <v>220</v>
      </c>
      <c r="R18" s="18"/>
      <c r="S18" s="18"/>
      <c r="T18" s="18"/>
      <c r="U18" s="18"/>
      <c r="V18" s="18"/>
      <c r="W18" s="18"/>
      <c r="X18" s="18"/>
      <c r="Y18" s="18"/>
      <c r="Z18" s="18"/>
      <c r="AA18" s="47" t="s">
        <v>192</v>
      </c>
      <c r="AB18" s="54" t="s">
        <v>192</v>
      </c>
      <c r="AC18" s="18" t="s">
        <v>192</v>
      </c>
      <c r="AD18" s="54" t="s">
        <v>192</v>
      </c>
      <c r="AE18" s="18">
        <v>298</v>
      </c>
      <c r="AF18" s="20" t="s">
        <v>193</v>
      </c>
      <c r="AG18" s="18">
        <v>8504</v>
      </c>
      <c r="AH18" s="20" t="s">
        <v>193</v>
      </c>
      <c r="AI18" s="47">
        <v>817</v>
      </c>
      <c r="AJ18" s="18">
        <v>75870600</v>
      </c>
      <c r="AK18" s="18">
        <v>196</v>
      </c>
      <c r="AL18" s="18">
        <v>5967300</v>
      </c>
      <c r="AM18" s="18">
        <v>182</v>
      </c>
      <c r="AN18" s="18">
        <v>5506600</v>
      </c>
      <c r="AO18" s="18">
        <v>687</v>
      </c>
      <c r="AP18" s="18">
        <v>54866500</v>
      </c>
      <c r="AQ18" s="103" t="s">
        <v>192</v>
      </c>
      <c r="AR18" s="104" t="s">
        <v>192</v>
      </c>
      <c r="AS18" s="104" t="s">
        <v>192</v>
      </c>
      <c r="AT18" s="104" t="s">
        <v>192</v>
      </c>
      <c r="AU18" s="47">
        <v>188</v>
      </c>
      <c r="AV18" s="18" t="s">
        <v>193</v>
      </c>
      <c r="AW18" s="18" t="s">
        <v>193</v>
      </c>
      <c r="AX18" s="18" t="s">
        <v>193</v>
      </c>
      <c r="AY18" s="5">
        <v>68</v>
      </c>
      <c r="AZ18" s="18" t="s">
        <v>193</v>
      </c>
      <c r="BA18" s="18" t="s">
        <v>193</v>
      </c>
      <c r="BB18" s="18" t="s">
        <v>193</v>
      </c>
      <c r="BC18" s="6"/>
      <c r="BD18" s="5"/>
      <c r="BE18" s="5"/>
      <c r="BF18" s="5"/>
      <c r="BG18" s="47">
        <v>55</v>
      </c>
      <c r="BH18" s="18">
        <v>5</v>
      </c>
      <c r="BI18" s="18">
        <v>0</v>
      </c>
      <c r="BJ18" s="18">
        <v>55</v>
      </c>
      <c r="BK18" s="18">
        <v>54</v>
      </c>
      <c r="BL18" s="5"/>
      <c r="BM18" s="5"/>
      <c r="BN18" s="47" t="s">
        <v>192</v>
      </c>
      <c r="BO18" s="18" t="s">
        <v>192</v>
      </c>
      <c r="BP18" s="18" t="s">
        <v>192</v>
      </c>
      <c r="BQ18" s="18" t="s">
        <v>192</v>
      </c>
      <c r="BR18" s="18" t="s">
        <v>192</v>
      </c>
      <c r="BS18" s="47" t="s">
        <v>192</v>
      </c>
      <c r="BT18" s="18" t="s">
        <v>192</v>
      </c>
      <c r="BU18" s="18" t="s">
        <v>192</v>
      </c>
      <c r="BV18" s="18" t="s">
        <v>192</v>
      </c>
      <c r="BW18" s="18" t="s">
        <v>192</v>
      </c>
      <c r="BX18" s="18" t="s">
        <v>192</v>
      </c>
      <c r="BY18" s="5"/>
      <c r="BZ18" s="5"/>
      <c r="CA18" s="5"/>
      <c r="CB18" s="5"/>
      <c r="CC18" s="5"/>
      <c r="CD18" s="5"/>
      <c r="CE18" s="78"/>
      <c r="CF18" s="78"/>
      <c r="CG18" s="51" t="s">
        <v>192</v>
      </c>
      <c r="CH18" s="18">
        <v>21269</v>
      </c>
      <c r="CI18" s="18">
        <v>62796</v>
      </c>
      <c r="CJ18" s="5" t="s">
        <v>216</v>
      </c>
      <c r="CK18" s="5">
        <v>0</v>
      </c>
      <c r="CL18" s="5">
        <v>0</v>
      </c>
      <c r="CM18" s="5">
        <v>0</v>
      </c>
      <c r="CN18" s="5">
        <v>0</v>
      </c>
      <c r="CO18" s="6" t="s">
        <v>172</v>
      </c>
      <c r="CP18" s="5" t="s">
        <v>217</v>
      </c>
      <c r="CQ18" s="5" t="s">
        <v>217</v>
      </c>
      <c r="CR18" s="5" t="s">
        <v>217</v>
      </c>
      <c r="CS18" s="5" t="s">
        <v>217</v>
      </c>
      <c r="CT18" s="5">
        <v>0</v>
      </c>
      <c r="CU18" s="5" t="s">
        <v>218</v>
      </c>
      <c r="CV18" s="47"/>
      <c r="CW18" s="18"/>
      <c r="CX18" s="18"/>
      <c r="CY18" s="18"/>
      <c r="CZ18" s="18"/>
      <c r="DD18" s="18"/>
      <c r="DE18" s="18"/>
    </row>
    <row r="19" spans="1:109">
      <c r="A19" s="1" t="s">
        <v>219</v>
      </c>
      <c r="B19" s="1" t="s">
        <v>220</v>
      </c>
      <c r="C19" s="1">
        <v>2015</v>
      </c>
      <c r="D19" s="47">
        <v>2219790</v>
      </c>
      <c r="E19" s="18">
        <v>942357</v>
      </c>
      <c r="F19" s="18">
        <v>96763</v>
      </c>
      <c r="G19" s="18">
        <v>600581</v>
      </c>
      <c r="H19" s="47">
        <v>3682</v>
      </c>
      <c r="I19" s="80" t="s">
        <v>192</v>
      </c>
      <c r="J19" s="18">
        <v>22233</v>
      </c>
      <c r="K19" s="18">
        <v>35094</v>
      </c>
      <c r="L19" s="18">
        <v>59399</v>
      </c>
      <c r="M19" s="18"/>
      <c r="N19" s="18"/>
      <c r="O19" s="18"/>
      <c r="P19" s="18"/>
      <c r="Q19" s="18"/>
      <c r="R19" s="122">
        <v>231544440</v>
      </c>
      <c r="S19" s="122"/>
      <c r="T19" s="122">
        <v>164692080</v>
      </c>
      <c r="U19" s="122">
        <v>5230876776</v>
      </c>
      <c r="V19" s="122">
        <v>5820164787.9000006</v>
      </c>
      <c r="W19" s="18"/>
      <c r="X19" s="18"/>
      <c r="Y19" s="18"/>
      <c r="Z19" s="18"/>
      <c r="AA19" s="47">
        <v>55945</v>
      </c>
      <c r="AB19" s="12">
        <v>1.2999999999999999E-3</v>
      </c>
      <c r="AC19" s="18">
        <v>19956</v>
      </c>
      <c r="AD19" s="12">
        <v>2.7000000000000001E-3</v>
      </c>
      <c r="AE19" s="18">
        <v>2833</v>
      </c>
      <c r="AF19" s="12">
        <v>8.2000000000000007E-3</v>
      </c>
      <c r="AG19" s="18">
        <v>28021</v>
      </c>
      <c r="AH19" s="12">
        <v>2.3999999999999998E-3</v>
      </c>
      <c r="AI19" s="47" t="s">
        <v>192</v>
      </c>
      <c r="AJ19" s="18" t="s">
        <v>192</v>
      </c>
      <c r="AK19" s="18" t="s">
        <v>192</v>
      </c>
      <c r="AL19" s="18" t="s">
        <v>192</v>
      </c>
      <c r="AM19" s="18" t="s">
        <v>192</v>
      </c>
      <c r="AN19" s="18" t="s">
        <v>192</v>
      </c>
      <c r="AO19" s="18" t="s">
        <v>192</v>
      </c>
      <c r="AP19" s="18" t="s">
        <v>192</v>
      </c>
      <c r="AQ19" s="90" t="s">
        <v>192</v>
      </c>
      <c r="AR19" s="78" t="s">
        <v>192</v>
      </c>
      <c r="AS19" s="78" t="s">
        <v>192</v>
      </c>
      <c r="AT19" s="78" t="s">
        <v>192</v>
      </c>
      <c r="AU19" s="47">
        <v>37202</v>
      </c>
      <c r="AV19" s="5" t="s">
        <v>192</v>
      </c>
      <c r="AW19" s="5" t="s">
        <v>192</v>
      </c>
      <c r="AX19" s="5" t="s">
        <v>192</v>
      </c>
      <c r="AY19" s="18">
        <v>22389</v>
      </c>
      <c r="AZ19" s="5" t="s">
        <v>192</v>
      </c>
      <c r="BA19" s="5" t="s">
        <v>192</v>
      </c>
      <c r="BB19" s="5" t="s">
        <v>192</v>
      </c>
      <c r="BC19" s="51" t="s">
        <v>221</v>
      </c>
      <c r="BD19" s="5" t="s">
        <v>134</v>
      </c>
      <c r="BE19" s="16" t="s">
        <v>222</v>
      </c>
      <c r="BF19" s="5" t="s">
        <v>134</v>
      </c>
      <c r="BG19" s="51" t="s">
        <v>192</v>
      </c>
      <c r="BH19" s="16" t="s">
        <v>192</v>
      </c>
      <c r="BI19" s="16" t="s">
        <v>192</v>
      </c>
      <c r="BJ19" s="16" t="s">
        <v>192</v>
      </c>
      <c r="BK19" s="16" t="s">
        <v>192</v>
      </c>
      <c r="BL19" s="5" t="s">
        <v>193</v>
      </c>
      <c r="BM19" s="5" t="s">
        <v>193</v>
      </c>
      <c r="BN19" s="47" t="s">
        <v>206</v>
      </c>
      <c r="BO19" s="18" t="s">
        <v>206</v>
      </c>
      <c r="BP19" s="18" t="s">
        <v>206</v>
      </c>
      <c r="BQ19" s="18" t="s">
        <v>206</v>
      </c>
      <c r="BR19" s="18" t="s">
        <v>206</v>
      </c>
      <c r="BS19" s="6" t="s">
        <v>192</v>
      </c>
      <c r="BT19" s="5" t="s">
        <v>192</v>
      </c>
      <c r="BU19" s="5" t="s">
        <v>192</v>
      </c>
      <c r="BV19" s="5" t="s">
        <v>192</v>
      </c>
      <c r="BW19" s="5" t="s">
        <v>192</v>
      </c>
      <c r="BX19" s="5" t="s">
        <v>192</v>
      </c>
      <c r="BY19" s="5" t="s">
        <v>223</v>
      </c>
      <c r="BZ19" s="5">
        <v>0</v>
      </c>
      <c r="CA19" s="5">
        <v>0</v>
      </c>
      <c r="CB19" s="5" t="s">
        <v>224</v>
      </c>
      <c r="CC19" s="5">
        <v>0</v>
      </c>
      <c r="CD19" s="5" t="s">
        <v>192</v>
      </c>
      <c r="CE19" s="78" t="e">
        <f>BS19/DE19</f>
        <v>#VALUE!</v>
      </c>
      <c r="CF19" s="78" t="e">
        <f>BT19/DE19</f>
        <v>#VALUE!</v>
      </c>
      <c r="CG19" s="6"/>
      <c r="CH19" s="18"/>
      <c r="CI19" s="18"/>
      <c r="CJ19" s="5"/>
      <c r="CK19" s="5"/>
      <c r="CL19" s="5"/>
      <c r="CM19" s="5"/>
      <c r="CN19" s="5"/>
      <c r="CO19" s="6"/>
      <c r="CP19" s="5"/>
      <c r="CQ19" s="5"/>
      <c r="CR19" s="5"/>
      <c r="CS19" s="5"/>
      <c r="CT19" s="5"/>
      <c r="CU19" s="5"/>
      <c r="CV19" s="47">
        <v>17677381</v>
      </c>
      <c r="CW19" s="18">
        <v>525219</v>
      </c>
      <c r="CX19" s="18">
        <v>2130128</v>
      </c>
      <c r="CY19" s="18">
        <v>1223707</v>
      </c>
      <c r="CZ19" s="18">
        <f>SUM(CV19:CY19)</f>
        <v>21556435</v>
      </c>
      <c r="DA19" s="18">
        <v>83974000000</v>
      </c>
      <c r="DB19" s="18">
        <v>33104000000</v>
      </c>
      <c r="DC19" s="18">
        <v>212427000000</v>
      </c>
      <c r="DD19" s="18">
        <v>90870</v>
      </c>
      <c r="DE19" s="18">
        <v>46708</v>
      </c>
    </row>
    <row r="20" spans="1:109">
      <c r="A20" s="1"/>
      <c r="B20" s="1"/>
      <c r="C20" s="1">
        <v>2016</v>
      </c>
      <c r="D20" s="47">
        <v>2244664</v>
      </c>
      <c r="E20" s="18">
        <v>1021712</v>
      </c>
      <c r="F20" s="18">
        <v>98594</v>
      </c>
      <c r="G20" s="18">
        <v>602497</v>
      </c>
      <c r="H20" s="47">
        <v>2791</v>
      </c>
      <c r="I20" s="80" t="s">
        <v>192</v>
      </c>
      <c r="J20" s="18">
        <v>16972</v>
      </c>
      <c r="K20" s="18">
        <v>28139</v>
      </c>
      <c r="L20" s="18">
        <v>48284</v>
      </c>
      <c r="M20" s="18"/>
      <c r="N20" s="18"/>
      <c r="O20" s="18"/>
      <c r="P20" s="18"/>
      <c r="Q20" s="18">
        <v>6746</v>
      </c>
      <c r="R20" s="122">
        <v>384033767.99999994</v>
      </c>
      <c r="S20" s="122"/>
      <c r="T20" s="122">
        <v>165732228</v>
      </c>
      <c r="U20" s="122">
        <v>6325777896</v>
      </c>
      <c r="V20" s="122">
        <v>6968958936</v>
      </c>
      <c r="W20" s="18"/>
      <c r="X20" s="18"/>
      <c r="Y20" s="18"/>
      <c r="Z20" s="18"/>
      <c r="AA20" s="47">
        <v>44204</v>
      </c>
      <c r="AB20" s="12">
        <v>6.9999999999999999E-4</v>
      </c>
      <c r="AC20" s="18">
        <v>15668</v>
      </c>
      <c r="AD20" s="12">
        <v>1.8E-3</v>
      </c>
      <c r="AE20" s="18">
        <v>2139</v>
      </c>
      <c r="AF20" s="20">
        <v>5.0000000000000001E-3</v>
      </c>
      <c r="AG20" s="18">
        <v>22247</v>
      </c>
      <c r="AH20" s="20">
        <v>1.6000000000000001E-3</v>
      </c>
      <c r="AI20" s="47" t="s">
        <v>192</v>
      </c>
      <c r="AJ20" s="18" t="s">
        <v>192</v>
      </c>
      <c r="AK20" s="18" t="s">
        <v>192</v>
      </c>
      <c r="AL20" s="18" t="s">
        <v>192</v>
      </c>
      <c r="AM20" s="18" t="s">
        <v>192</v>
      </c>
      <c r="AN20" s="18" t="s">
        <v>192</v>
      </c>
      <c r="AO20" s="18" t="s">
        <v>192</v>
      </c>
      <c r="AP20" s="18" t="s">
        <v>192</v>
      </c>
      <c r="AQ20" s="103" t="s">
        <v>192</v>
      </c>
      <c r="AR20" s="104" t="s">
        <v>192</v>
      </c>
      <c r="AS20" s="104" t="s">
        <v>192</v>
      </c>
      <c r="AT20" s="104" t="s">
        <v>192</v>
      </c>
      <c r="AU20" s="47">
        <v>38013</v>
      </c>
      <c r="AV20" s="18" t="s">
        <v>192</v>
      </c>
      <c r="AW20" s="18" t="s">
        <v>192</v>
      </c>
      <c r="AX20" s="18" t="s">
        <v>192</v>
      </c>
      <c r="AY20" s="18">
        <v>22352</v>
      </c>
      <c r="AZ20" s="18" t="s">
        <v>192</v>
      </c>
      <c r="BA20" s="18" t="s">
        <v>192</v>
      </c>
      <c r="BB20" s="18" t="s">
        <v>192</v>
      </c>
      <c r="BC20" s="6"/>
      <c r="BD20" s="5"/>
      <c r="BE20" s="5"/>
      <c r="BF20" s="5"/>
      <c r="BG20" s="72" t="s">
        <v>192</v>
      </c>
      <c r="BH20" s="16" t="s">
        <v>192</v>
      </c>
      <c r="BI20" s="16" t="s">
        <v>192</v>
      </c>
      <c r="BJ20" s="16" t="s">
        <v>192</v>
      </c>
      <c r="BK20" s="16" t="s">
        <v>192</v>
      </c>
      <c r="BL20" s="5"/>
      <c r="BM20" s="5"/>
      <c r="BN20" s="47" t="s">
        <v>206</v>
      </c>
      <c r="BO20" s="18" t="s">
        <v>206</v>
      </c>
      <c r="BP20" s="18" t="s">
        <v>206</v>
      </c>
      <c r="BQ20" s="18" t="s">
        <v>206</v>
      </c>
      <c r="BR20" s="18" t="s">
        <v>206</v>
      </c>
      <c r="BS20" s="47" t="s">
        <v>192</v>
      </c>
      <c r="BT20" s="18" t="s">
        <v>192</v>
      </c>
      <c r="BU20" s="18" t="s">
        <v>192</v>
      </c>
      <c r="BV20" s="18" t="s">
        <v>192</v>
      </c>
      <c r="BW20" s="18" t="s">
        <v>192</v>
      </c>
      <c r="BX20" s="18" t="s">
        <v>192</v>
      </c>
      <c r="BY20" s="5"/>
      <c r="BZ20" s="5"/>
      <c r="CA20" s="5"/>
      <c r="CB20" s="5"/>
      <c r="CC20" s="5"/>
      <c r="CD20" s="5"/>
      <c r="CE20" s="78"/>
      <c r="CF20" s="78"/>
      <c r="CG20" s="6"/>
      <c r="CH20" s="18"/>
      <c r="CI20" s="18"/>
      <c r="CJ20" s="5"/>
      <c r="CK20" s="5"/>
      <c r="CL20" s="5"/>
      <c r="CM20" s="5"/>
      <c r="CN20" s="5"/>
      <c r="CO20" s="6"/>
      <c r="CP20" s="5"/>
      <c r="CQ20" s="5"/>
      <c r="CR20" s="5"/>
      <c r="CS20" s="5"/>
      <c r="CT20" s="5"/>
      <c r="CU20" s="5"/>
      <c r="CV20" s="47"/>
      <c r="CW20" s="18"/>
      <c r="CX20" s="18"/>
      <c r="CY20" s="18"/>
      <c r="CZ20" s="18"/>
      <c r="DD20" s="18"/>
      <c r="DE20" s="18"/>
    </row>
    <row r="21" spans="1:109">
      <c r="A21" s="1"/>
      <c r="B21" s="1"/>
      <c r="C21" s="1">
        <v>2017</v>
      </c>
      <c r="D21" s="47">
        <v>2393852</v>
      </c>
      <c r="E21" s="18">
        <v>935775</v>
      </c>
      <c r="F21" s="18">
        <v>80775</v>
      </c>
      <c r="G21" s="18">
        <v>708772</v>
      </c>
      <c r="H21" s="47">
        <v>2002</v>
      </c>
      <c r="I21" s="80" t="s">
        <v>192</v>
      </c>
      <c r="J21" s="18">
        <v>11539</v>
      </c>
      <c r="K21" s="18">
        <v>20240</v>
      </c>
      <c r="L21" s="18">
        <v>31501</v>
      </c>
      <c r="M21" s="18"/>
      <c r="N21" s="18"/>
      <c r="O21" s="18"/>
      <c r="P21" s="18"/>
      <c r="Q21" s="18">
        <v>5596</v>
      </c>
      <c r="R21" s="122">
        <v>359274852</v>
      </c>
      <c r="S21" s="122"/>
      <c r="T21" s="122">
        <v>142290675</v>
      </c>
      <c r="U21" s="122">
        <v>4283786736</v>
      </c>
      <c r="V21" s="122">
        <v>4840675911</v>
      </c>
      <c r="W21" s="18"/>
      <c r="X21" s="18"/>
      <c r="Y21" s="18"/>
      <c r="Z21" s="18"/>
      <c r="AA21" s="47">
        <v>31494</v>
      </c>
      <c r="AB21" s="12">
        <v>4.0000000000000002E-4</v>
      </c>
      <c r="AC21" s="18">
        <v>10662</v>
      </c>
      <c r="AD21" s="12">
        <v>1E-3</v>
      </c>
      <c r="AE21" s="18">
        <v>1498</v>
      </c>
      <c r="AF21" s="20">
        <v>3.0000000000000001E-3</v>
      </c>
      <c r="AG21" s="18">
        <v>16607</v>
      </c>
      <c r="AH21" s="20">
        <v>8.9999999999999998E-4</v>
      </c>
      <c r="AI21" s="47" t="s">
        <v>192</v>
      </c>
      <c r="AJ21" s="18" t="s">
        <v>192</v>
      </c>
      <c r="AK21" s="18" t="s">
        <v>192</v>
      </c>
      <c r="AL21" s="18" t="s">
        <v>192</v>
      </c>
      <c r="AM21" s="18" t="s">
        <v>192</v>
      </c>
      <c r="AN21" s="18" t="s">
        <v>192</v>
      </c>
      <c r="AO21" s="18" t="s">
        <v>192</v>
      </c>
      <c r="AP21" s="18" t="s">
        <v>192</v>
      </c>
      <c r="AQ21" s="103" t="s">
        <v>192</v>
      </c>
      <c r="AR21" s="104" t="s">
        <v>192</v>
      </c>
      <c r="AS21" s="104" t="s">
        <v>192</v>
      </c>
      <c r="AT21" s="104" t="s">
        <v>192</v>
      </c>
      <c r="AU21" s="47">
        <v>30760</v>
      </c>
      <c r="AV21" s="18" t="s">
        <v>192</v>
      </c>
      <c r="AW21" s="18" t="s">
        <v>192</v>
      </c>
      <c r="AX21" s="18" t="s">
        <v>192</v>
      </c>
      <c r="AY21" s="18">
        <v>19021</v>
      </c>
      <c r="AZ21" s="18" t="s">
        <v>192</v>
      </c>
      <c r="BA21" s="18" t="s">
        <v>192</v>
      </c>
      <c r="BB21" s="18" t="s">
        <v>192</v>
      </c>
      <c r="BC21" s="6"/>
      <c r="BD21" s="5"/>
      <c r="BE21" s="5"/>
      <c r="BF21" s="5"/>
      <c r="BG21" s="72" t="s">
        <v>192</v>
      </c>
      <c r="BH21" s="16" t="s">
        <v>192</v>
      </c>
      <c r="BI21" s="16" t="s">
        <v>192</v>
      </c>
      <c r="BJ21" s="16" t="s">
        <v>192</v>
      </c>
      <c r="BK21" s="16" t="s">
        <v>192</v>
      </c>
      <c r="BL21" s="5"/>
      <c r="BM21" s="5"/>
      <c r="BN21" s="47" t="s">
        <v>206</v>
      </c>
      <c r="BO21" s="18" t="s">
        <v>206</v>
      </c>
      <c r="BP21" s="18" t="s">
        <v>206</v>
      </c>
      <c r="BQ21" s="18" t="s">
        <v>206</v>
      </c>
      <c r="BR21" s="18" t="s">
        <v>206</v>
      </c>
      <c r="BS21" s="47" t="s">
        <v>192</v>
      </c>
      <c r="BT21" s="18" t="s">
        <v>192</v>
      </c>
      <c r="BU21" s="18" t="s">
        <v>192</v>
      </c>
      <c r="BV21" s="18" t="s">
        <v>192</v>
      </c>
      <c r="BW21" s="18" t="s">
        <v>192</v>
      </c>
      <c r="BX21" s="18" t="s">
        <v>192</v>
      </c>
      <c r="BY21" s="5"/>
      <c r="BZ21" s="5"/>
      <c r="CA21" s="5"/>
      <c r="CB21" s="5"/>
      <c r="CC21" s="5"/>
      <c r="CD21" s="5"/>
      <c r="CE21" s="78"/>
      <c r="CF21" s="78"/>
      <c r="CG21" s="6">
        <v>10</v>
      </c>
      <c r="CH21" s="18">
        <v>235690</v>
      </c>
      <c r="CI21" s="18">
        <v>42302</v>
      </c>
      <c r="CJ21" s="5" t="s">
        <v>225</v>
      </c>
      <c r="CK21" s="5" t="s">
        <v>226</v>
      </c>
      <c r="CL21" s="5">
        <v>0</v>
      </c>
      <c r="CM21" s="5">
        <v>0</v>
      </c>
      <c r="CN21" s="5" t="s">
        <v>227</v>
      </c>
      <c r="CO21" s="6" t="s">
        <v>172</v>
      </c>
      <c r="CP21" s="5">
        <v>0</v>
      </c>
      <c r="CQ21" s="5">
        <v>0</v>
      </c>
      <c r="CR21" s="5">
        <v>0</v>
      </c>
      <c r="CS21" s="5">
        <v>0</v>
      </c>
      <c r="CT21" s="5">
        <v>0</v>
      </c>
      <c r="CU21" s="5" t="s">
        <v>227</v>
      </c>
      <c r="CV21" s="47"/>
      <c r="CW21" s="18"/>
      <c r="CX21" s="18"/>
      <c r="CY21" s="18"/>
      <c r="CZ21" s="18"/>
      <c r="DD21" s="18"/>
      <c r="DE21" s="18"/>
    </row>
    <row r="22" spans="1:109">
      <c r="A22" s="10" t="s">
        <v>228</v>
      </c>
      <c r="B22" s="10" t="s">
        <v>229</v>
      </c>
      <c r="C22" s="1">
        <v>2015</v>
      </c>
      <c r="D22" s="47">
        <v>23417</v>
      </c>
      <c r="E22" s="18">
        <v>7306</v>
      </c>
      <c r="F22" s="18">
        <v>4546</v>
      </c>
      <c r="G22" s="18">
        <v>12192</v>
      </c>
      <c r="H22" s="72"/>
      <c r="M22" s="80" t="s">
        <v>192</v>
      </c>
      <c r="N22" s="18">
        <v>59</v>
      </c>
      <c r="O22" s="80" t="s">
        <v>192</v>
      </c>
      <c r="P22" s="80" t="s">
        <v>192</v>
      </c>
      <c r="Q22" s="80" t="s">
        <v>192</v>
      </c>
      <c r="R22" s="18">
        <v>396596000</v>
      </c>
      <c r="S22" s="18">
        <v>114281000</v>
      </c>
      <c r="T22" s="18">
        <v>32130000</v>
      </c>
      <c r="U22" s="18">
        <v>512515000</v>
      </c>
      <c r="V22" s="18">
        <v>984785000</v>
      </c>
      <c r="W22" s="18"/>
      <c r="X22" s="18"/>
      <c r="Y22" s="18"/>
      <c r="Z22" s="18"/>
      <c r="AA22" s="47" t="s">
        <v>193</v>
      </c>
      <c r="AB22" s="54" t="s">
        <v>193</v>
      </c>
      <c r="AC22" s="55" t="s">
        <v>193</v>
      </c>
      <c r="AD22" s="54" t="s">
        <v>193</v>
      </c>
      <c r="AE22" s="55" t="s">
        <v>193</v>
      </c>
      <c r="AF22" s="107" t="s">
        <v>193</v>
      </c>
      <c r="AG22" s="55" t="s">
        <v>193</v>
      </c>
      <c r="AH22" s="20" t="s">
        <v>193</v>
      </c>
      <c r="AI22" s="47">
        <v>582302</v>
      </c>
      <c r="AJ22" s="18">
        <v>89219998.879999995</v>
      </c>
      <c r="AK22" s="18">
        <v>245913</v>
      </c>
      <c r="AL22" s="18">
        <v>17545948.16</v>
      </c>
      <c r="AM22" s="18">
        <v>19229</v>
      </c>
      <c r="AN22" s="18">
        <v>5193597.01</v>
      </c>
      <c r="AO22" s="18">
        <v>246927</v>
      </c>
      <c r="AP22" s="18">
        <v>56959072.950000003</v>
      </c>
      <c r="AQ22" s="103">
        <v>0.27</v>
      </c>
      <c r="AR22" s="104">
        <v>0.34</v>
      </c>
      <c r="AS22" s="104">
        <v>0.37</v>
      </c>
      <c r="AT22" s="104">
        <v>0.12</v>
      </c>
      <c r="AU22" s="47">
        <v>5927</v>
      </c>
      <c r="AV22" s="18">
        <v>554</v>
      </c>
      <c r="AW22" s="18">
        <v>404</v>
      </c>
      <c r="AX22" s="18">
        <v>4982</v>
      </c>
      <c r="AY22" s="18">
        <v>1696</v>
      </c>
      <c r="AZ22" s="18">
        <v>82</v>
      </c>
      <c r="BA22" s="18">
        <v>144</v>
      </c>
      <c r="BB22" s="18">
        <v>1559</v>
      </c>
      <c r="BC22" s="51" t="s">
        <v>134</v>
      </c>
      <c r="BD22" s="16" t="s">
        <v>134</v>
      </c>
      <c r="BE22" s="16" t="s">
        <v>193</v>
      </c>
      <c r="BF22" s="3" t="s">
        <v>193</v>
      </c>
      <c r="BG22" s="47">
        <v>216</v>
      </c>
      <c r="BH22" s="18">
        <v>5</v>
      </c>
      <c r="BI22" s="18">
        <v>32</v>
      </c>
      <c r="BJ22" s="18">
        <v>216</v>
      </c>
      <c r="BK22" s="18">
        <v>216</v>
      </c>
      <c r="BL22" s="16" t="s">
        <v>134</v>
      </c>
      <c r="BM22" s="5" t="s">
        <v>206</v>
      </c>
      <c r="BN22" s="47" t="s">
        <v>206</v>
      </c>
      <c r="BO22" s="18" t="s">
        <v>206</v>
      </c>
      <c r="BP22" s="18" t="s">
        <v>206</v>
      </c>
      <c r="BQ22" s="18" t="s">
        <v>206</v>
      </c>
      <c r="BR22" s="18" t="s">
        <v>206</v>
      </c>
      <c r="BS22" s="47">
        <v>0</v>
      </c>
      <c r="BT22" s="18">
        <v>0</v>
      </c>
      <c r="BU22" s="18">
        <v>0</v>
      </c>
      <c r="BV22" s="18">
        <v>0</v>
      </c>
      <c r="BW22" s="18">
        <v>0</v>
      </c>
      <c r="BX22" s="18">
        <v>0</v>
      </c>
      <c r="BY22" s="5"/>
      <c r="BZ22" s="5"/>
      <c r="CA22" s="5" t="s">
        <v>134</v>
      </c>
      <c r="CB22" s="16" t="s">
        <v>206</v>
      </c>
      <c r="CC22" s="16" t="s">
        <v>206</v>
      </c>
      <c r="CD22" s="16" t="s">
        <v>206</v>
      </c>
      <c r="CE22" s="78">
        <f>BS22/DE22</f>
        <v>0</v>
      </c>
      <c r="CF22" s="78">
        <f>BT22/DE22</f>
        <v>0</v>
      </c>
      <c r="CG22" s="6"/>
      <c r="CH22" s="18"/>
      <c r="CI22" s="18"/>
      <c r="CJ22" s="5"/>
      <c r="CK22" s="5"/>
      <c r="CL22" s="5"/>
      <c r="CM22" s="5"/>
      <c r="CN22" s="5"/>
      <c r="CO22" s="6"/>
      <c r="CP22" s="5"/>
      <c r="CQ22" s="5"/>
      <c r="CR22" s="5"/>
      <c r="CS22" s="5"/>
      <c r="CT22" s="5"/>
      <c r="CU22" s="5"/>
      <c r="CV22" s="47">
        <v>7620664</v>
      </c>
      <c r="CW22" s="18">
        <v>485204</v>
      </c>
      <c r="CX22" s="18">
        <v>1450951</v>
      </c>
      <c r="CY22" s="18">
        <v>202665</v>
      </c>
      <c r="CZ22" s="18">
        <f>SUM(CV22:CY22)</f>
        <v>9759484</v>
      </c>
      <c r="DA22" s="18">
        <v>13125859999.999996</v>
      </c>
      <c r="DB22" s="18">
        <v>5664849000</v>
      </c>
      <c r="DC22" s="18">
        <v>25175884000</v>
      </c>
      <c r="DD22" s="18">
        <v>1060</v>
      </c>
      <c r="DE22" s="18">
        <v>9816</v>
      </c>
    </row>
    <row r="23" spans="1:109">
      <c r="A23" s="1"/>
      <c r="B23" s="1"/>
      <c r="C23" s="1">
        <v>2016</v>
      </c>
      <c r="D23" s="47">
        <v>21952</v>
      </c>
      <c r="E23" s="18">
        <v>7541</v>
      </c>
      <c r="F23" s="18">
        <v>4920</v>
      </c>
      <c r="G23" s="18">
        <v>10170</v>
      </c>
      <c r="H23" s="72"/>
      <c r="M23" s="80" t="s">
        <v>192</v>
      </c>
      <c r="N23" s="18">
        <v>78</v>
      </c>
      <c r="O23" s="80" t="s">
        <v>192</v>
      </c>
      <c r="P23" s="80" t="s">
        <v>192</v>
      </c>
      <c r="Q23" s="80" t="s">
        <v>192</v>
      </c>
      <c r="R23" s="18">
        <v>554141000</v>
      </c>
      <c r="S23" s="18">
        <v>203360000</v>
      </c>
      <c r="T23" s="18">
        <v>20167000</v>
      </c>
      <c r="U23" s="18">
        <v>525931000</v>
      </c>
      <c r="V23" s="18">
        <v>1142361000</v>
      </c>
      <c r="W23" s="18"/>
      <c r="X23" s="18"/>
      <c r="Y23" s="18"/>
      <c r="Z23" s="18"/>
      <c r="AA23" s="47" t="s">
        <v>193</v>
      </c>
      <c r="AB23" s="54" t="s">
        <v>193</v>
      </c>
      <c r="AC23" s="55" t="s">
        <v>193</v>
      </c>
      <c r="AD23" s="54" t="s">
        <v>193</v>
      </c>
      <c r="AE23" s="55" t="s">
        <v>193</v>
      </c>
      <c r="AF23" s="107" t="s">
        <v>193</v>
      </c>
      <c r="AG23" s="55" t="s">
        <v>193</v>
      </c>
      <c r="AH23" s="20" t="s">
        <v>193</v>
      </c>
      <c r="AI23" s="47">
        <v>873703</v>
      </c>
      <c r="AJ23" s="18">
        <v>162536169.83000001</v>
      </c>
      <c r="AK23" s="18">
        <v>290703</v>
      </c>
      <c r="AL23" s="18">
        <v>27263460.84</v>
      </c>
      <c r="AM23" s="18">
        <v>265270</v>
      </c>
      <c r="AN23" s="18">
        <v>71708971.909999996</v>
      </c>
      <c r="AO23" s="18">
        <v>217863</v>
      </c>
      <c r="AP23" s="18">
        <v>48986285.090000004</v>
      </c>
      <c r="AQ23" s="103">
        <v>0.22</v>
      </c>
      <c r="AR23" s="104">
        <v>0.27</v>
      </c>
      <c r="AS23" s="104">
        <v>0.19</v>
      </c>
      <c r="AT23" s="104">
        <v>0.13</v>
      </c>
      <c r="AU23" s="47">
        <v>5259</v>
      </c>
      <c r="AV23" s="18">
        <v>924</v>
      </c>
      <c r="AW23" s="18">
        <v>396</v>
      </c>
      <c r="AX23" s="18">
        <v>4072</v>
      </c>
      <c r="AY23" s="18">
        <v>1397</v>
      </c>
      <c r="AZ23" s="18">
        <v>77</v>
      </c>
      <c r="BA23" s="18">
        <v>94</v>
      </c>
      <c r="BB23" s="18">
        <v>1282</v>
      </c>
      <c r="BC23" s="6"/>
      <c r="BD23" s="5"/>
      <c r="BE23" s="5"/>
      <c r="BF23" s="5"/>
      <c r="BG23" s="47">
        <v>213</v>
      </c>
      <c r="BH23" s="18">
        <v>2</v>
      </c>
      <c r="BI23" s="18">
        <v>0</v>
      </c>
      <c r="BJ23" s="18">
        <v>213</v>
      </c>
      <c r="BK23" s="18">
        <v>213</v>
      </c>
      <c r="BL23" s="5"/>
      <c r="BM23" s="5"/>
      <c r="BN23" s="47" t="s">
        <v>206</v>
      </c>
      <c r="BO23" s="18" t="s">
        <v>206</v>
      </c>
      <c r="BP23" s="18" t="s">
        <v>206</v>
      </c>
      <c r="BQ23" s="18" t="s">
        <v>206</v>
      </c>
      <c r="BR23" s="18" t="s">
        <v>206</v>
      </c>
      <c r="BS23" s="47">
        <v>0</v>
      </c>
      <c r="BT23" s="18">
        <v>0</v>
      </c>
      <c r="BU23" s="18">
        <v>0</v>
      </c>
      <c r="BV23" s="18">
        <v>0</v>
      </c>
      <c r="BW23" s="18">
        <v>0</v>
      </c>
      <c r="BX23" s="18">
        <v>0</v>
      </c>
      <c r="BY23" s="5"/>
      <c r="BZ23" s="5"/>
      <c r="CA23" s="5"/>
      <c r="CB23" s="5"/>
      <c r="CC23" s="5"/>
      <c r="CD23" s="5"/>
      <c r="CE23" s="78"/>
      <c r="CF23" s="78"/>
      <c r="CG23" s="6"/>
      <c r="CH23" s="18"/>
      <c r="CI23" s="18"/>
      <c r="CJ23" s="5"/>
      <c r="CK23" s="5"/>
      <c r="CL23" s="5"/>
      <c r="CM23" s="5"/>
      <c r="CN23" s="5"/>
      <c r="CO23" s="6"/>
      <c r="CP23" s="5"/>
      <c r="CQ23" s="5"/>
      <c r="CR23" s="5"/>
      <c r="CS23" s="5"/>
      <c r="CT23" s="5"/>
      <c r="CU23" s="5"/>
      <c r="CV23" s="47"/>
      <c r="CW23" s="18"/>
      <c r="CX23" s="18"/>
      <c r="CY23" s="18"/>
      <c r="CZ23" s="18"/>
      <c r="DD23" s="18"/>
      <c r="DE23" s="18"/>
    </row>
    <row r="24" spans="1:109">
      <c r="A24" s="1"/>
      <c r="B24" s="1"/>
      <c r="C24" s="1">
        <v>2017</v>
      </c>
      <c r="D24" s="47">
        <v>16608</v>
      </c>
      <c r="E24" s="18">
        <v>4309</v>
      </c>
      <c r="F24" s="18">
        <v>4231</v>
      </c>
      <c r="G24" s="18">
        <v>8891</v>
      </c>
      <c r="H24" s="72"/>
      <c r="M24" s="80" t="s">
        <v>192</v>
      </c>
      <c r="N24" s="18">
        <v>82</v>
      </c>
      <c r="O24" s="80" t="s">
        <v>192</v>
      </c>
      <c r="P24" s="80" t="s">
        <v>192</v>
      </c>
      <c r="Q24" s="80" t="s">
        <v>192</v>
      </c>
      <c r="R24" s="18">
        <v>649960000</v>
      </c>
      <c r="S24" s="18">
        <v>235650000</v>
      </c>
      <c r="T24" s="18">
        <v>34821000</v>
      </c>
      <c r="U24" s="18">
        <v>541680000</v>
      </c>
      <c r="V24" s="18">
        <v>1279726000</v>
      </c>
      <c r="W24" s="18"/>
      <c r="X24" s="18"/>
      <c r="Y24" s="18"/>
      <c r="Z24" s="18"/>
      <c r="AA24" s="47" t="s">
        <v>193</v>
      </c>
      <c r="AB24" s="54" t="s">
        <v>193</v>
      </c>
      <c r="AC24" s="108" t="s">
        <v>193</v>
      </c>
      <c r="AD24" s="54" t="s">
        <v>193</v>
      </c>
      <c r="AE24" s="108" t="s">
        <v>193</v>
      </c>
      <c r="AF24" s="107" t="s">
        <v>193</v>
      </c>
      <c r="AG24" s="108" t="s">
        <v>193</v>
      </c>
      <c r="AH24" s="20" t="s">
        <v>193</v>
      </c>
      <c r="AI24" s="71">
        <v>534120</v>
      </c>
      <c r="AJ24" s="18">
        <v>85875587.129999995</v>
      </c>
      <c r="AK24" s="18">
        <v>185485</v>
      </c>
      <c r="AL24" s="18">
        <v>13012349.890000001</v>
      </c>
      <c r="AM24" s="18">
        <v>97878</v>
      </c>
      <c r="AN24" s="18">
        <v>26677459.77</v>
      </c>
      <c r="AO24" s="18">
        <v>173204</v>
      </c>
      <c r="AP24" s="18">
        <v>39001574.770000003</v>
      </c>
      <c r="AQ24" s="103">
        <v>0.25</v>
      </c>
      <c r="AR24" s="104">
        <v>0.31</v>
      </c>
      <c r="AS24" s="104">
        <v>0.22</v>
      </c>
      <c r="AT24" s="104">
        <v>0.14000000000000001</v>
      </c>
      <c r="AU24" s="47">
        <v>4537</v>
      </c>
      <c r="AV24" s="18">
        <v>567</v>
      </c>
      <c r="AW24" s="18">
        <v>336</v>
      </c>
      <c r="AX24" s="18">
        <v>3627</v>
      </c>
      <c r="AY24" s="18">
        <v>1158</v>
      </c>
      <c r="AZ24" s="18">
        <v>111</v>
      </c>
      <c r="BA24" s="18">
        <v>74</v>
      </c>
      <c r="BB24" s="18">
        <v>1028</v>
      </c>
      <c r="BC24" s="6"/>
      <c r="BD24" s="5"/>
      <c r="BE24" s="5"/>
      <c r="BF24" s="5"/>
      <c r="BG24" s="47">
        <v>195</v>
      </c>
      <c r="BH24" s="18">
        <v>3</v>
      </c>
      <c r="BI24" s="18">
        <v>0</v>
      </c>
      <c r="BJ24" s="18">
        <v>195</v>
      </c>
      <c r="BK24" s="18">
        <v>195</v>
      </c>
      <c r="BL24" s="5"/>
      <c r="BM24" s="5"/>
      <c r="BN24" s="72" t="s">
        <v>230</v>
      </c>
      <c r="BO24" s="18">
        <v>0</v>
      </c>
      <c r="BP24" s="18">
        <v>9</v>
      </c>
      <c r="BQ24" s="18">
        <v>9</v>
      </c>
      <c r="BR24" s="18">
        <v>9</v>
      </c>
      <c r="BS24" s="47">
        <v>0</v>
      </c>
      <c r="BT24" s="18">
        <v>0</v>
      </c>
      <c r="BU24" s="18">
        <v>0</v>
      </c>
      <c r="BV24" s="18">
        <v>0</v>
      </c>
      <c r="BW24" s="18">
        <v>0</v>
      </c>
      <c r="BX24" s="18">
        <v>0</v>
      </c>
      <c r="BY24" s="5"/>
      <c r="BZ24" s="5"/>
      <c r="CA24" s="5"/>
      <c r="CB24" s="5"/>
      <c r="CC24" s="5"/>
      <c r="CD24" s="5"/>
      <c r="CE24" s="78"/>
      <c r="CF24" s="78"/>
      <c r="CG24" s="51">
        <v>9</v>
      </c>
      <c r="CH24" s="18">
        <v>93562</v>
      </c>
      <c r="CI24" s="18">
        <v>150500</v>
      </c>
      <c r="CJ24" s="5" t="s">
        <v>231</v>
      </c>
      <c r="CK24" s="5" t="s">
        <v>206</v>
      </c>
      <c r="CL24" s="5" t="s">
        <v>232</v>
      </c>
      <c r="CM24" s="5">
        <v>0</v>
      </c>
      <c r="CN24" s="5" t="s">
        <v>134</v>
      </c>
      <c r="CO24" s="51" t="s">
        <v>233</v>
      </c>
      <c r="CP24" s="5" t="s">
        <v>234</v>
      </c>
      <c r="CQ24" s="5">
        <v>23</v>
      </c>
      <c r="CR24" s="5" t="s">
        <v>235</v>
      </c>
      <c r="CS24" s="5" t="s">
        <v>235</v>
      </c>
      <c r="CT24" s="5"/>
      <c r="CU24" s="5" t="s">
        <v>236</v>
      </c>
      <c r="CV24" s="47"/>
      <c r="CW24" s="18"/>
      <c r="CX24" s="18"/>
      <c r="CY24" s="18"/>
      <c r="CZ24" s="18"/>
      <c r="DD24" s="18"/>
      <c r="DE24" s="18"/>
    </row>
    <row r="25" spans="1:109">
      <c r="A25" s="1" t="s">
        <v>237</v>
      </c>
      <c r="B25" s="1" t="s">
        <v>238</v>
      </c>
      <c r="C25" s="1">
        <v>2015</v>
      </c>
      <c r="D25" s="47" t="s">
        <v>206</v>
      </c>
      <c r="E25" s="18" t="s">
        <v>206</v>
      </c>
      <c r="F25" s="18" t="s">
        <v>206</v>
      </c>
      <c r="G25" s="18" t="s">
        <v>206</v>
      </c>
      <c r="H25" s="47">
        <v>723</v>
      </c>
      <c r="I25" s="18">
        <v>19</v>
      </c>
      <c r="J25" s="18">
        <v>810</v>
      </c>
      <c r="K25" s="18">
        <v>8249</v>
      </c>
      <c r="L25" s="18">
        <v>9782</v>
      </c>
      <c r="M25" s="80" t="s">
        <v>192</v>
      </c>
      <c r="N25" s="80" t="s">
        <v>192</v>
      </c>
      <c r="O25" s="80" t="s">
        <v>192</v>
      </c>
      <c r="P25" s="80" t="s">
        <v>192</v>
      </c>
      <c r="Q25" s="80" t="s">
        <v>192</v>
      </c>
      <c r="R25" s="18">
        <v>76123227</v>
      </c>
      <c r="S25" s="18">
        <v>24238198</v>
      </c>
      <c r="T25" s="18">
        <v>7121183</v>
      </c>
      <c r="U25" s="18">
        <v>377899994</v>
      </c>
      <c r="V25" s="18">
        <v>461144404</v>
      </c>
      <c r="W25" s="80" t="s">
        <v>192</v>
      </c>
      <c r="X25" s="80" t="s">
        <v>192</v>
      </c>
      <c r="Y25" s="80" t="s">
        <v>192</v>
      </c>
      <c r="Z25" s="18">
        <v>1502</v>
      </c>
      <c r="AA25" s="47">
        <v>20442</v>
      </c>
      <c r="AB25" s="12">
        <v>9.5999999999999992E-3</v>
      </c>
      <c r="AC25" s="18">
        <v>1026</v>
      </c>
      <c r="AD25" s="12">
        <v>2.3E-3</v>
      </c>
      <c r="AE25" s="18">
        <v>1622</v>
      </c>
      <c r="AF25" s="12">
        <v>7.1000000000000004E-3</v>
      </c>
      <c r="AG25" s="18">
        <v>17794</v>
      </c>
      <c r="AH25" s="12">
        <v>1.23E-2</v>
      </c>
      <c r="AI25" s="47">
        <v>67476</v>
      </c>
      <c r="AJ25" s="18">
        <v>50865454</v>
      </c>
      <c r="AK25" s="18">
        <v>9716</v>
      </c>
      <c r="AL25" s="18">
        <v>486335</v>
      </c>
      <c r="AM25" s="18">
        <v>10885</v>
      </c>
      <c r="AN25" s="18">
        <v>1708427</v>
      </c>
      <c r="AO25" s="18">
        <v>30290</v>
      </c>
      <c r="AP25" s="18">
        <v>46984395</v>
      </c>
      <c r="AQ25" s="90" t="s">
        <v>192</v>
      </c>
      <c r="AR25" s="78" t="s">
        <v>192</v>
      </c>
      <c r="AS25" s="78" t="s">
        <v>192</v>
      </c>
      <c r="AT25" s="78" t="s">
        <v>192</v>
      </c>
      <c r="AU25" s="6" t="s">
        <v>192</v>
      </c>
      <c r="AV25" s="5" t="s">
        <v>192</v>
      </c>
      <c r="AW25" s="5" t="s">
        <v>192</v>
      </c>
      <c r="AX25" s="5" t="s">
        <v>192</v>
      </c>
      <c r="AY25" s="5" t="s">
        <v>192</v>
      </c>
      <c r="AZ25" s="5" t="s">
        <v>192</v>
      </c>
      <c r="BA25" s="5" t="s">
        <v>192</v>
      </c>
      <c r="BB25" s="5" t="s">
        <v>192</v>
      </c>
      <c r="BC25" s="51" t="s">
        <v>192</v>
      </c>
      <c r="BD25" s="5" t="s">
        <v>192</v>
      </c>
      <c r="BE25" s="5" t="s">
        <v>192</v>
      </c>
      <c r="BF25" s="5" t="s">
        <v>192</v>
      </c>
      <c r="BG25" s="6">
        <v>115</v>
      </c>
      <c r="BH25" s="5">
        <v>7</v>
      </c>
      <c r="BI25" s="5">
        <v>10</v>
      </c>
      <c r="BJ25" s="5">
        <v>113</v>
      </c>
      <c r="BK25" s="5">
        <v>115</v>
      </c>
      <c r="BL25" s="5" t="s">
        <v>193</v>
      </c>
      <c r="BM25" s="5" t="s">
        <v>193</v>
      </c>
      <c r="BN25" s="6" t="s">
        <v>192</v>
      </c>
      <c r="BO25" s="5" t="s">
        <v>192</v>
      </c>
      <c r="BP25" s="5" t="s">
        <v>192</v>
      </c>
      <c r="BQ25" s="5" t="s">
        <v>192</v>
      </c>
      <c r="BR25" s="5" t="s">
        <v>192</v>
      </c>
      <c r="BS25" s="6" t="s">
        <v>192</v>
      </c>
      <c r="BT25" s="5" t="s">
        <v>192</v>
      </c>
      <c r="BU25" s="5" t="s">
        <v>192</v>
      </c>
      <c r="BV25" s="5" t="s">
        <v>192</v>
      </c>
      <c r="BW25" s="5" t="s">
        <v>192</v>
      </c>
      <c r="BX25" s="5" t="s">
        <v>192</v>
      </c>
      <c r="BY25" s="5" t="s">
        <v>192</v>
      </c>
      <c r="BZ25" s="5" t="s">
        <v>192</v>
      </c>
      <c r="CA25" s="5" t="s">
        <v>192</v>
      </c>
      <c r="CB25" s="5" t="s">
        <v>192</v>
      </c>
      <c r="CC25" s="5" t="s">
        <v>192</v>
      </c>
      <c r="CD25" s="5" t="s">
        <v>192</v>
      </c>
      <c r="CE25" s="78" t="e">
        <f>BS25/DE25</f>
        <v>#VALUE!</v>
      </c>
      <c r="CF25" s="78" t="e">
        <f>BT25/DE25</f>
        <v>#VALUE!</v>
      </c>
      <c r="CG25" s="6"/>
      <c r="CH25" s="18"/>
      <c r="CI25" s="18"/>
      <c r="CJ25" s="5"/>
      <c r="CK25" s="5"/>
      <c r="CL25" s="5"/>
      <c r="CM25" s="5"/>
      <c r="CN25" s="5"/>
      <c r="CO25" s="6"/>
      <c r="CP25" s="5"/>
      <c r="CQ25" s="5"/>
      <c r="CR25" s="5"/>
      <c r="CS25" s="5"/>
      <c r="CT25" s="5"/>
      <c r="CU25" s="5"/>
      <c r="CV25" s="47">
        <v>596000</v>
      </c>
      <c r="CW25" s="18">
        <v>285000</v>
      </c>
      <c r="CX25" s="18">
        <v>202000</v>
      </c>
      <c r="CY25" s="18">
        <v>268000</v>
      </c>
      <c r="CZ25" s="18">
        <f>SUM(CV25:CY25)</f>
        <v>1351000</v>
      </c>
      <c r="DA25" s="18">
        <v>2470660000</v>
      </c>
      <c r="DB25" s="18">
        <v>2759738000</v>
      </c>
      <c r="DC25" s="18">
        <v>8558298000.000001</v>
      </c>
      <c r="DD25" s="18">
        <v>683</v>
      </c>
      <c r="DE25" s="18">
        <v>7005</v>
      </c>
    </row>
    <row r="26" spans="1:109">
      <c r="A26" s="1"/>
      <c r="B26" s="1"/>
      <c r="C26" s="1">
        <v>2016</v>
      </c>
      <c r="D26" s="47" t="s">
        <v>206</v>
      </c>
      <c r="E26" s="18" t="s">
        <v>206</v>
      </c>
      <c r="F26" s="18" t="s">
        <v>206</v>
      </c>
      <c r="G26" s="18" t="s">
        <v>206</v>
      </c>
      <c r="H26" s="47">
        <v>778</v>
      </c>
      <c r="I26" s="18">
        <v>20</v>
      </c>
      <c r="J26" s="18">
        <v>1160</v>
      </c>
      <c r="K26" s="18">
        <v>8722</v>
      </c>
      <c r="L26" s="18">
        <v>10660</v>
      </c>
      <c r="M26" s="80" t="s">
        <v>192</v>
      </c>
      <c r="N26" s="80" t="s">
        <v>192</v>
      </c>
      <c r="O26" s="80" t="s">
        <v>192</v>
      </c>
      <c r="P26" s="80" t="s">
        <v>192</v>
      </c>
      <c r="Q26" s="80" t="s">
        <v>192</v>
      </c>
      <c r="R26" s="18">
        <v>59388079</v>
      </c>
      <c r="S26" s="18">
        <v>13700412</v>
      </c>
      <c r="T26" s="18">
        <v>9344070</v>
      </c>
      <c r="U26" s="18">
        <v>441891072</v>
      </c>
      <c r="V26" s="18">
        <v>510623221</v>
      </c>
      <c r="W26" s="80" t="s">
        <v>192</v>
      </c>
      <c r="X26" s="80" t="s">
        <v>192</v>
      </c>
      <c r="Y26" s="80" t="s">
        <v>192</v>
      </c>
      <c r="Z26" s="18">
        <v>1496</v>
      </c>
      <c r="AA26" s="47">
        <v>12335</v>
      </c>
      <c r="AB26" s="12">
        <v>5.5999999999999999E-3</v>
      </c>
      <c r="AC26" s="18">
        <v>349</v>
      </c>
      <c r="AD26" s="12">
        <v>8.0000000000000004E-4</v>
      </c>
      <c r="AE26" s="18">
        <v>447</v>
      </c>
      <c r="AF26" s="20">
        <v>1.9E-3</v>
      </c>
      <c r="AG26" s="18">
        <v>11539</v>
      </c>
      <c r="AH26" s="20">
        <v>7.7000000000000002E-3</v>
      </c>
      <c r="AI26" s="47">
        <v>110663</v>
      </c>
      <c r="AJ26" s="18">
        <v>212661901</v>
      </c>
      <c r="AK26" s="18">
        <v>12429</v>
      </c>
      <c r="AL26" s="18">
        <v>805965</v>
      </c>
      <c r="AM26" s="18">
        <v>30697</v>
      </c>
      <c r="AN26" s="18">
        <v>40534785</v>
      </c>
      <c r="AO26" s="18">
        <v>44754</v>
      </c>
      <c r="AP26" s="18">
        <v>168585877</v>
      </c>
      <c r="AQ26" s="103" t="s">
        <v>192</v>
      </c>
      <c r="AR26" s="104" t="s">
        <v>192</v>
      </c>
      <c r="AS26" s="104" t="s">
        <v>192</v>
      </c>
      <c r="AT26" s="104" t="s">
        <v>192</v>
      </c>
      <c r="AU26" s="47" t="s">
        <v>192</v>
      </c>
      <c r="AV26" s="18" t="s">
        <v>192</v>
      </c>
      <c r="AW26" s="18" t="s">
        <v>192</v>
      </c>
      <c r="AX26" s="18" t="s">
        <v>192</v>
      </c>
      <c r="AY26" s="18" t="s">
        <v>192</v>
      </c>
      <c r="AZ26" s="18" t="s">
        <v>192</v>
      </c>
      <c r="BA26" s="18" t="s">
        <v>192</v>
      </c>
      <c r="BB26" s="18" t="s">
        <v>192</v>
      </c>
      <c r="BC26" s="6"/>
      <c r="BD26" s="5"/>
      <c r="BE26" s="5"/>
      <c r="BF26" s="5"/>
      <c r="BG26" s="47">
        <v>115</v>
      </c>
      <c r="BH26" s="18">
        <v>8</v>
      </c>
      <c r="BI26" s="18">
        <v>11</v>
      </c>
      <c r="BJ26" s="18">
        <v>113</v>
      </c>
      <c r="BK26" s="18">
        <v>115</v>
      </c>
      <c r="BL26" s="5"/>
      <c r="BM26" s="5"/>
      <c r="BN26" s="47" t="s">
        <v>192</v>
      </c>
      <c r="BO26" s="18" t="s">
        <v>192</v>
      </c>
      <c r="BP26" s="18" t="s">
        <v>192</v>
      </c>
      <c r="BQ26" s="18" t="s">
        <v>192</v>
      </c>
      <c r="BR26" s="18" t="s">
        <v>192</v>
      </c>
      <c r="BS26" s="47" t="s">
        <v>192</v>
      </c>
      <c r="BT26" s="18" t="s">
        <v>192</v>
      </c>
      <c r="BU26" s="18" t="s">
        <v>192</v>
      </c>
      <c r="BV26" s="18" t="s">
        <v>192</v>
      </c>
      <c r="BW26" s="18" t="s">
        <v>192</v>
      </c>
      <c r="BX26" s="18" t="s">
        <v>192</v>
      </c>
      <c r="BY26" s="5"/>
      <c r="BZ26" s="5"/>
      <c r="CA26" s="5"/>
      <c r="CB26" s="5"/>
      <c r="CC26" s="5"/>
      <c r="CD26" s="5"/>
      <c r="CE26" s="78"/>
      <c r="CF26" s="78"/>
      <c r="CG26" s="6"/>
      <c r="CH26" s="18"/>
      <c r="CI26" s="18"/>
      <c r="CJ26" s="5"/>
      <c r="CK26" s="5"/>
      <c r="CL26" s="5"/>
      <c r="CM26" s="5"/>
      <c r="CN26" s="5"/>
      <c r="CO26" s="6"/>
      <c r="CP26" s="5"/>
      <c r="CQ26" s="5"/>
      <c r="CR26" s="5"/>
      <c r="CS26" s="5"/>
      <c r="CT26" s="5"/>
      <c r="CU26" s="5"/>
      <c r="CV26" s="47"/>
      <c r="CW26" s="18"/>
      <c r="CX26" s="18"/>
      <c r="CY26" s="18"/>
      <c r="CZ26" s="18"/>
      <c r="DD26" s="18"/>
      <c r="DE26" s="18"/>
    </row>
    <row r="27" spans="1:109">
      <c r="A27" s="1"/>
      <c r="B27" s="1"/>
      <c r="C27" s="1">
        <v>2017</v>
      </c>
      <c r="D27" s="47" t="s">
        <v>206</v>
      </c>
      <c r="E27" s="18" t="s">
        <v>206</v>
      </c>
      <c r="F27" s="18" t="s">
        <v>206</v>
      </c>
      <c r="G27" s="18" t="s">
        <v>206</v>
      </c>
      <c r="H27" s="47">
        <v>836</v>
      </c>
      <c r="I27" s="18">
        <v>11</v>
      </c>
      <c r="J27" s="18">
        <v>1148</v>
      </c>
      <c r="K27" s="18">
        <v>6973</v>
      </c>
      <c r="L27" s="18">
        <v>8957</v>
      </c>
      <c r="M27" s="80" t="s">
        <v>192</v>
      </c>
      <c r="N27" s="80" t="s">
        <v>192</v>
      </c>
      <c r="O27" s="80" t="s">
        <v>192</v>
      </c>
      <c r="P27" s="80" t="s">
        <v>192</v>
      </c>
      <c r="Q27" s="80" t="s">
        <v>192</v>
      </c>
      <c r="R27" s="18">
        <v>71876204</v>
      </c>
      <c r="S27" s="18">
        <v>9000388</v>
      </c>
      <c r="T27" s="18">
        <v>19861795</v>
      </c>
      <c r="U27" s="18">
        <v>361454772</v>
      </c>
      <c r="V27" s="18">
        <v>453192771</v>
      </c>
      <c r="W27" s="80" t="s">
        <v>192</v>
      </c>
      <c r="X27" s="80" t="s">
        <v>192</v>
      </c>
      <c r="Y27" s="80" t="s">
        <v>192</v>
      </c>
      <c r="Z27" s="18">
        <v>1456</v>
      </c>
      <c r="AA27" s="71" t="s">
        <v>192</v>
      </c>
      <c r="AB27" s="12" t="s">
        <v>192</v>
      </c>
      <c r="AC27" s="18" t="s">
        <v>192</v>
      </c>
      <c r="AD27" s="12" t="s">
        <v>192</v>
      </c>
      <c r="AE27" s="18" t="s">
        <v>192</v>
      </c>
      <c r="AF27" s="20" t="s">
        <v>192</v>
      </c>
      <c r="AG27" s="18">
        <v>6470</v>
      </c>
      <c r="AH27" s="20">
        <v>4.1000000000000003E-3</v>
      </c>
      <c r="AI27" s="47">
        <v>108958</v>
      </c>
      <c r="AJ27" s="18">
        <v>186943895</v>
      </c>
      <c r="AK27" s="18">
        <v>12345</v>
      </c>
      <c r="AL27" s="18">
        <v>1357122</v>
      </c>
      <c r="AM27" s="18">
        <v>30891</v>
      </c>
      <c r="AN27" s="18">
        <v>43896062</v>
      </c>
      <c r="AO27" s="18">
        <v>42589</v>
      </c>
      <c r="AP27" s="18">
        <v>138174238</v>
      </c>
      <c r="AQ27" s="103" t="s">
        <v>192</v>
      </c>
      <c r="AR27" s="104" t="s">
        <v>192</v>
      </c>
      <c r="AS27" s="104" t="s">
        <v>192</v>
      </c>
      <c r="AT27" s="104" t="s">
        <v>192</v>
      </c>
      <c r="AU27" s="47" t="s">
        <v>192</v>
      </c>
      <c r="AV27" s="18" t="s">
        <v>192</v>
      </c>
      <c r="AW27" s="18" t="s">
        <v>192</v>
      </c>
      <c r="AX27" s="18" t="s">
        <v>192</v>
      </c>
      <c r="AY27" s="18" t="s">
        <v>192</v>
      </c>
      <c r="AZ27" s="18" t="s">
        <v>192</v>
      </c>
      <c r="BA27" s="18" t="s">
        <v>192</v>
      </c>
      <c r="BB27" s="18" t="s">
        <v>192</v>
      </c>
      <c r="BC27" s="6"/>
      <c r="BD27" s="5"/>
      <c r="BE27" s="5"/>
      <c r="BF27" s="5"/>
      <c r="BG27" s="47">
        <v>142</v>
      </c>
      <c r="BH27" s="18">
        <v>8</v>
      </c>
      <c r="BI27" s="18">
        <v>7</v>
      </c>
      <c r="BJ27" s="18">
        <v>140</v>
      </c>
      <c r="BK27" s="18">
        <v>142</v>
      </c>
      <c r="BL27" s="5"/>
      <c r="BM27" s="5"/>
      <c r="BN27" s="47" t="s">
        <v>192</v>
      </c>
      <c r="BO27" s="18" t="s">
        <v>192</v>
      </c>
      <c r="BP27" s="18" t="s">
        <v>192</v>
      </c>
      <c r="BQ27" s="18" t="s">
        <v>192</v>
      </c>
      <c r="BR27" s="18" t="s">
        <v>192</v>
      </c>
      <c r="BS27" s="47" t="s">
        <v>192</v>
      </c>
      <c r="BT27" s="18" t="s">
        <v>192</v>
      </c>
      <c r="BU27" s="18" t="s">
        <v>192</v>
      </c>
      <c r="BV27" s="18" t="s">
        <v>192</v>
      </c>
      <c r="BW27" s="18" t="s">
        <v>192</v>
      </c>
      <c r="BX27" s="18" t="s">
        <v>192</v>
      </c>
      <c r="BY27" s="5"/>
      <c r="BZ27" s="5"/>
      <c r="CA27" s="5"/>
      <c r="CB27" s="5"/>
      <c r="CC27" s="5"/>
      <c r="CD27" s="5"/>
      <c r="CE27" s="78"/>
      <c r="CF27" s="78"/>
      <c r="CG27" s="6">
        <v>2</v>
      </c>
      <c r="CH27" s="18">
        <v>29560</v>
      </c>
      <c r="CI27" s="18">
        <v>96289</v>
      </c>
      <c r="CJ27" s="5" t="s">
        <v>192</v>
      </c>
      <c r="CK27" s="5" t="s">
        <v>192</v>
      </c>
      <c r="CL27" s="5">
        <v>0</v>
      </c>
      <c r="CM27" s="5">
        <v>0</v>
      </c>
      <c r="CN27" s="5" t="s">
        <v>134</v>
      </c>
      <c r="CO27" s="6" t="s">
        <v>193</v>
      </c>
      <c r="CP27" s="5">
        <v>2</v>
      </c>
      <c r="CQ27" s="5">
        <v>0</v>
      </c>
      <c r="CR27" s="5">
        <v>0</v>
      </c>
      <c r="CS27" s="5">
        <v>0</v>
      </c>
      <c r="CT27" s="5">
        <v>0</v>
      </c>
      <c r="CU27" s="5">
        <v>0</v>
      </c>
      <c r="CV27" s="47"/>
      <c r="CW27" s="18"/>
      <c r="CX27" s="18"/>
      <c r="CY27" s="18"/>
      <c r="CZ27" s="18"/>
      <c r="DD27" s="18"/>
      <c r="DE27" s="18"/>
    </row>
    <row r="28" spans="1:109">
      <c r="A28" s="1"/>
      <c r="B28" s="1"/>
      <c r="C28" s="1"/>
      <c r="D28" s="47"/>
      <c r="E28" s="18"/>
      <c r="F28" s="18"/>
      <c r="G28" s="18"/>
      <c r="H28" s="47"/>
      <c r="I28" s="18"/>
      <c r="J28" s="18"/>
      <c r="K28" s="18"/>
      <c r="L28" s="18"/>
      <c r="M28" s="18"/>
      <c r="N28" s="18"/>
      <c r="O28" s="18"/>
      <c r="P28" s="18"/>
      <c r="Q28" s="18"/>
      <c r="R28" s="18"/>
      <c r="S28" s="18"/>
      <c r="T28" s="18"/>
      <c r="U28" s="18"/>
      <c r="V28" s="18"/>
      <c r="W28" s="18"/>
      <c r="X28" s="18"/>
      <c r="Y28" s="18"/>
      <c r="Z28" s="18"/>
      <c r="AA28" s="47"/>
      <c r="AB28" s="12"/>
      <c r="AC28" s="18"/>
      <c r="AD28" s="12"/>
      <c r="AE28" s="18"/>
      <c r="AF28" s="20"/>
      <c r="AG28" s="18"/>
      <c r="AH28" s="20"/>
      <c r="AI28" s="47"/>
      <c r="AJ28" s="18"/>
      <c r="AK28" s="18"/>
      <c r="AL28" s="18"/>
      <c r="AM28" s="18"/>
      <c r="AN28" s="18"/>
      <c r="AO28" s="18"/>
      <c r="AP28" s="18"/>
      <c r="AQ28" s="52"/>
      <c r="AR28" s="20"/>
      <c r="AS28" s="20"/>
      <c r="AT28" s="20"/>
      <c r="AU28" s="47"/>
      <c r="AV28" s="18"/>
      <c r="AW28" s="18"/>
      <c r="AX28" s="18"/>
      <c r="AY28" s="18"/>
      <c r="AZ28" s="18"/>
      <c r="BA28" s="18"/>
      <c r="BB28" s="18"/>
      <c r="BC28" s="6"/>
      <c r="BD28" s="5"/>
      <c r="BE28" s="5"/>
      <c r="BF28" s="5"/>
      <c r="BG28" s="47"/>
      <c r="BH28" s="18"/>
      <c r="BI28" s="18"/>
      <c r="BJ28" s="18"/>
      <c r="BK28" s="18"/>
      <c r="BL28" s="5"/>
      <c r="BM28" s="5"/>
      <c r="BN28" s="47"/>
      <c r="BO28" s="18"/>
      <c r="BP28" s="18"/>
      <c r="BQ28" s="18"/>
      <c r="BR28" s="18"/>
      <c r="BS28" s="47"/>
      <c r="BT28" s="18"/>
      <c r="BU28" s="18"/>
      <c r="BV28" s="18"/>
      <c r="BW28" s="18"/>
      <c r="BX28" s="18"/>
      <c r="BY28" s="5"/>
      <c r="BZ28" s="5"/>
      <c r="CA28" s="5"/>
      <c r="CB28" s="5"/>
      <c r="CC28" s="5"/>
      <c r="CD28" s="5"/>
      <c r="CE28" s="15"/>
      <c r="CF28" s="15"/>
      <c r="CG28" s="6"/>
      <c r="CH28" s="5"/>
      <c r="CI28" s="5"/>
      <c r="CJ28" s="5"/>
      <c r="CK28" s="5"/>
      <c r="CL28" s="5"/>
      <c r="CM28" s="5"/>
      <c r="CN28" s="5"/>
      <c r="CO28" s="6"/>
      <c r="CP28" s="5"/>
      <c r="CQ28" s="5"/>
      <c r="CR28" s="5"/>
      <c r="CS28" s="5"/>
      <c r="CT28" s="5"/>
      <c r="CU28" s="5"/>
      <c r="CW28" s="18"/>
      <c r="CX28" s="18"/>
      <c r="DE28" s="5"/>
    </row>
    <row r="29" spans="1:109">
      <c r="A29" s="1"/>
      <c r="B29" s="1"/>
      <c r="C29" s="10" t="s">
        <v>239</v>
      </c>
      <c r="D29" s="72" t="s">
        <v>240</v>
      </c>
      <c r="E29" s="18"/>
      <c r="F29" s="18"/>
      <c r="G29" s="18"/>
      <c r="H29" s="47"/>
      <c r="I29" s="18"/>
      <c r="J29" s="18"/>
      <c r="K29" s="18"/>
      <c r="L29" s="18"/>
      <c r="M29" s="18"/>
      <c r="N29" s="18"/>
      <c r="O29" s="18"/>
      <c r="P29" s="18"/>
      <c r="Q29" s="18"/>
      <c r="R29" s="18"/>
      <c r="S29" s="18"/>
      <c r="T29" s="18"/>
      <c r="U29" s="18"/>
      <c r="V29" s="18"/>
      <c r="W29" s="18"/>
      <c r="X29" s="18"/>
      <c r="Y29" s="18"/>
      <c r="Z29" s="18"/>
      <c r="AA29" s="72" t="s">
        <v>241</v>
      </c>
      <c r="AB29" s="12"/>
      <c r="AC29" s="80" t="s">
        <v>242</v>
      </c>
      <c r="AD29" s="12"/>
      <c r="AE29" s="80" t="s">
        <v>243</v>
      </c>
      <c r="AF29" s="20"/>
      <c r="AG29" s="18"/>
      <c r="AH29" s="20"/>
      <c r="AI29" s="72" t="s">
        <v>244</v>
      </c>
      <c r="AJ29" s="80" t="s">
        <v>245</v>
      </c>
      <c r="AK29" s="80" t="s">
        <v>246</v>
      </c>
      <c r="AL29" s="80" t="s">
        <v>246</v>
      </c>
      <c r="AM29" s="18"/>
      <c r="AN29" s="18"/>
      <c r="AO29" s="18"/>
      <c r="AP29" s="18"/>
      <c r="AR29" s="20"/>
      <c r="AS29" s="20"/>
      <c r="AT29" s="20"/>
      <c r="AU29" s="82" t="s">
        <v>247</v>
      </c>
      <c r="AV29" s="18"/>
      <c r="AW29" s="18"/>
      <c r="AX29" s="18"/>
      <c r="AY29" s="18"/>
      <c r="AZ29" s="18"/>
      <c r="BA29" s="18"/>
      <c r="BB29" s="18"/>
      <c r="BC29" s="6"/>
      <c r="BD29" s="5"/>
      <c r="BE29" s="5"/>
      <c r="BF29" s="5"/>
      <c r="BG29" s="47"/>
      <c r="BH29" s="80" t="s">
        <v>248</v>
      </c>
      <c r="BI29" s="18"/>
      <c r="BJ29" s="18"/>
      <c r="BK29" s="18"/>
      <c r="BL29" s="5"/>
      <c r="BM29" s="5"/>
      <c r="BN29" s="72" t="s">
        <v>249</v>
      </c>
      <c r="BO29" s="18"/>
      <c r="BP29" s="18"/>
      <c r="BQ29" s="18"/>
      <c r="BR29" s="18"/>
      <c r="BS29" s="72" t="s">
        <v>250</v>
      </c>
      <c r="BT29" s="18"/>
      <c r="BU29" s="18"/>
      <c r="BV29" s="18"/>
      <c r="BW29" s="18"/>
      <c r="BX29" s="18"/>
      <c r="BY29" s="5"/>
      <c r="BZ29" s="16" t="s">
        <v>251</v>
      </c>
      <c r="CA29" s="5"/>
      <c r="CB29" s="5"/>
      <c r="CC29" s="5"/>
      <c r="CD29" s="5"/>
      <c r="CE29" s="15"/>
      <c r="CF29" s="15"/>
      <c r="CG29" s="51" t="s">
        <v>252</v>
      </c>
      <c r="CH29" s="16" t="s">
        <v>253</v>
      </c>
      <c r="CI29" s="16" t="s">
        <v>253</v>
      </c>
      <c r="CJ29" s="5"/>
      <c r="CK29" s="5"/>
      <c r="CL29" s="5"/>
      <c r="CM29" s="5"/>
      <c r="CN29" s="5"/>
      <c r="CO29" s="6"/>
      <c r="CP29" s="5"/>
      <c r="CQ29" s="5"/>
      <c r="CR29" s="5"/>
      <c r="CS29" s="5"/>
      <c r="CT29" s="5"/>
      <c r="CU29" s="5"/>
      <c r="DE29" s="5"/>
    </row>
    <row r="30" spans="1:109">
      <c r="A30" s="1"/>
      <c r="B30" s="1"/>
      <c r="C30" s="1"/>
      <c r="D30" s="72" t="s">
        <v>254</v>
      </c>
      <c r="E30" s="18"/>
      <c r="F30" s="18"/>
      <c r="G30" s="18"/>
      <c r="H30" s="47"/>
      <c r="I30" s="18"/>
      <c r="J30" s="18"/>
      <c r="K30" s="18"/>
      <c r="L30" s="18"/>
      <c r="M30" s="18"/>
      <c r="N30" s="18"/>
      <c r="O30" s="18"/>
      <c r="P30" s="18"/>
      <c r="Q30" s="18"/>
      <c r="R30" s="18"/>
      <c r="S30" s="18"/>
      <c r="T30" s="18"/>
      <c r="U30" s="18"/>
      <c r="V30" s="18"/>
      <c r="W30" s="80" t="s">
        <v>255</v>
      </c>
      <c r="X30" s="18"/>
      <c r="Y30" s="18"/>
      <c r="Z30" s="18"/>
      <c r="AA30" s="72" t="s">
        <v>256</v>
      </c>
      <c r="AB30" s="12"/>
      <c r="AC30" s="80" t="s">
        <v>257</v>
      </c>
      <c r="AD30" s="12"/>
      <c r="AE30" s="18"/>
      <c r="AF30" s="20"/>
      <c r="AG30" s="18"/>
      <c r="AH30" s="20"/>
      <c r="AI30" s="81" t="s">
        <v>258</v>
      </c>
      <c r="AJ30" s="18"/>
      <c r="AK30" s="18"/>
      <c r="AL30" s="18"/>
      <c r="AM30" s="18"/>
      <c r="AN30" s="18"/>
      <c r="AO30" s="18"/>
      <c r="AP30" s="18"/>
      <c r="AQ30" s="52"/>
      <c r="AR30" s="20"/>
      <c r="AS30" s="20"/>
      <c r="AT30" s="20"/>
      <c r="AU30" s="72" t="s">
        <v>259</v>
      </c>
      <c r="AV30" s="18"/>
      <c r="AW30" s="18"/>
      <c r="AX30" s="18"/>
      <c r="AY30" s="18"/>
      <c r="AZ30" s="18"/>
      <c r="BA30" s="18"/>
      <c r="BB30" s="18"/>
      <c r="BC30" s="6"/>
      <c r="BD30" s="5"/>
      <c r="BE30" s="5"/>
      <c r="BF30" s="5"/>
      <c r="BG30" s="47"/>
      <c r="BH30" s="80" t="s">
        <v>260</v>
      </c>
      <c r="BI30" s="18"/>
      <c r="BJ30" s="18"/>
      <c r="BK30" s="18"/>
      <c r="BL30" s="5"/>
      <c r="BM30" s="5"/>
      <c r="BN30" s="47"/>
      <c r="BO30" s="18"/>
      <c r="BP30" s="18"/>
      <c r="BQ30" s="18"/>
      <c r="BR30" s="18"/>
      <c r="BS30" s="47"/>
      <c r="BT30" s="18"/>
      <c r="BU30" s="18"/>
      <c r="BV30" s="18"/>
      <c r="BW30" s="18"/>
      <c r="BX30" s="18"/>
      <c r="BY30" s="5"/>
      <c r="BZ30" s="5"/>
      <c r="CA30" s="5"/>
      <c r="CB30" s="5"/>
      <c r="CC30" s="5"/>
      <c r="CD30" s="5"/>
      <c r="CE30" s="15"/>
      <c r="CF30" s="15"/>
      <c r="CG30" s="51" t="s">
        <v>261</v>
      </c>
      <c r="CH30" s="16" t="s">
        <v>262</v>
      </c>
      <c r="CI30" s="16" t="s">
        <v>263</v>
      </c>
      <c r="CJ30" s="5"/>
      <c r="CK30" s="5"/>
      <c r="CL30" s="5"/>
      <c r="CM30" s="5"/>
      <c r="CN30" s="5"/>
      <c r="CO30" s="6"/>
      <c r="CP30" s="5"/>
      <c r="CQ30" s="5"/>
      <c r="CR30" s="5"/>
      <c r="CS30" s="5"/>
      <c r="CT30" s="5"/>
      <c r="CU30" s="5"/>
      <c r="DE30" s="5"/>
    </row>
    <row r="31" spans="1:109">
      <c r="A31" s="10"/>
      <c r="B31" s="1"/>
      <c r="C31" s="1"/>
      <c r="D31" s="72" t="s">
        <v>264</v>
      </c>
      <c r="E31" s="18"/>
      <c r="F31" s="18"/>
      <c r="G31" s="18"/>
      <c r="H31" s="47"/>
      <c r="I31" s="18"/>
      <c r="J31" s="18"/>
      <c r="K31" s="18"/>
      <c r="L31" s="18"/>
      <c r="M31" s="18"/>
      <c r="N31" s="18"/>
      <c r="O31" s="18"/>
      <c r="P31" s="18"/>
      <c r="Q31" s="18"/>
      <c r="R31" s="18"/>
      <c r="S31" s="18"/>
      <c r="T31" s="18"/>
      <c r="U31" s="18"/>
      <c r="V31" s="18"/>
      <c r="W31" s="18"/>
      <c r="X31" s="18"/>
      <c r="Y31" s="18"/>
      <c r="Z31" s="18"/>
      <c r="AA31" s="72" t="s">
        <v>265</v>
      </c>
      <c r="AB31" s="12"/>
      <c r="AC31" s="18"/>
      <c r="AD31" s="12"/>
      <c r="AE31" s="18"/>
      <c r="AF31" s="20"/>
      <c r="AG31" s="18"/>
      <c r="AH31" s="20"/>
      <c r="AI31" s="72" t="s">
        <v>266</v>
      </c>
      <c r="AJ31" s="18"/>
      <c r="AK31" s="18"/>
      <c r="AL31" s="18"/>
      <c r="AM31" s="18"/>
      <c r="AN31" s="18"/>
      <c r="AO31" s="18"/>
      <c r="AP31" s="18"/>
      <c r="AQ31" s="52"/>
      <c r="AR31" s="20"/>
      <c r="AS31" s="20"/>
      <c r="AT31" s="20"/>
      <c r="AU31" s="47"/>
      <c r="AV31" s="18"/>
      <c r="AW31" s="18"/>
      <c r="AX31" s="18"/>
      <c r="AY31" s="18"/>
      <c r="AZ31" s="18"/>
      <c r="BA31" s="18"/>
      <c r="BB31" s="18"/>
      <c r="BC31" s="6"/>
      <c r="BD31" s="5"/>
      <c r="BE31" s="5"/>
      <c r="BF31" s="5"/>
      <c r="BG31" s="47"/>
      <c r="BH31" s="80" t="s">
        <v>267</v>
      </c>
      <c r="BI31" s="18"/>
      <c r="BJ31" s="18"/>
      <c r="BK31" s="18"/>
      <c r="BL31" s="5"/>
      <c r="BM31" s="5"/>
      <c r="BN31" s="47"/>
      <c r="BO31" s="18"/>
      <c r="BP31" s="18"/>
      <c r="BQ31" s="18"/>
      <c r="BR31" s="18"/>
      <c r="BS31" s="47"/>
      <c r="BT31" s="18"/>
      <c r="BU31" s="18"/>
      <c r="BV31" s="18"/>
      <c r="BW31" s="18"/>
      <c r="BX31" s="18"/>
      <c r="BY31" s="5"/>
      <c r="BZ31" s="5"/>
      <c r="CA31" s="5"/>
      <c r="CB31" s="5"/>
      <c r="CC31" s="5"/>
      <c r="CD31" s="5"/>
      <c r="CE31" s="15"/>
      <c r="CF31" s="15"/>
      <c r="CG31" s="51"/>
      <c r="CH31" s="5"/>
      <c r="CI31" s="5"/>
      <c r="CJ31" s="5"/>
      <c r="CK31" s="5"/>
      <c r="CL31" s="5"/>
      <c r="CM31" s="5"/>
      <c r="CN31" s="5"/>
      <c r="CO31" s="6"/>
      <c r="CP31" s="5"/>
      <c r="CQ31" s="5"/>
      <c r="CR31" s="5"/>
      <c r="CS31" s="5"/>
      <c r="CT31" s="5"/>
      <c r="CU31" s="5"/>
      <c r="DE31" s="5"/>
    </row>
    <row r="32" spans="1:109">
      <c r="A32" s="10"/>
      <c r="B32" s="1"/>
      <c r="C32" s="1"/>
      <c r="D32" s="72" t="s">
        <v>268</v>
      </c>
      <c r="E32" s="18"/>
      <c r="F32" s="18"/>
      <c r="G32" s="18"/>
      <c r="H32" s="47"/>
      <c r="I32" s="18"/>
      <c r="J32" s="18"/>
      <c r="K32" s="18"/>
      <c r="L32" s="18"/>
      <c r="M32" s="18"/>
      <c r="N32" s="18"/>
      <c r="O32" s="18"/>
      <c r="P32" s="18"/>
      <c r="Q32" s="18"/>
      <c r="R32" s="18"/>
      <c r="S32" s="18"/>
      <c r="T32" s="18"/>
      <c r="U32" s="18"/>
      <c r="V32" s="18"/>
      <c r="W32" s="18"/>
      <c r="X32" s="18"/>
      <c r="Y32" s="18"/>
      <c r="Z32" s="18"/>
      <c r="AA32" s="47"/>
      <c r="AB32" s="12"/>
      <c r="AC32" s="18"/>
      <c r="AD32" s="12"/>
      <c r="AE32" s="18"/>
      <c r="AF32" s="20"/>
      <c r="AG32" s="18"/>
      <c r="AH32" s="20"/>
      <c r="AI32" s="47"/>
      <c r="AJ32" s="18"/>
      <c r="AK32" s="18"/>
      <c r="AL32" s="18"/>
      <c r="AM32" s="18"/>
      <c r="AN32" s="18"/>
      <c r="AO32" s="18"/>
      <c r="AP32" s="18"/>
      <c r="AQ32" s="52"/>
      <c r="AR32" s="20"/>
      <c r="AS32" s="20"/>
      <c r="AT32" s="20"/>
      <c r="AU32" s="47"/>
      <c r="AV32" s="18"/>
      <c r="AW32" s="18"/>
      <c r="AX32" s="18"/>
      <c r="AY32" s="18"/>
      <c r="AZ32" s="18"/>
      <c r="BA32" s="18"/>
      <c r="BB32" s="18"/>
      <c r="BC32" s="6"/>
      <c r="BD32" s="5"/>
      <c r="BE32" s="5"/>
      <c r="BF32" s="5"/>
      <c r="BG32" s="47"/>
      <c r="BH32" s="80" t="s">
        <v>269</v>
      </c>
      <c r="BI32" s="18"/>
      <c r="BJ32" s="18"/>
      <c r="BK32" s="18"/>
      <c r="BL32" s="5"/>
      <c r="BM32" s="5"/>
      <c r="BN32" s="47"/>
      <c r="BO32" s="18"/>
      <c r="BP32" s="18"/>
      <c r="BQ32" s="18"/>
      <c r="BR32" s="18"/>
      <c r="BS32" s="47"/>
      <c r="BT32" s="18"/>
      <c r="BU32" s="18"/>
      <c r="BV32" s="18"/>
      <c r="BW32" s="18"/>
      <c r="BX32" s="18"/>
      <c r="BY32" s="5"/>
      <c r="BZ32" s="5"/>
      <c r="CA32" s="5"/>
      <c r="CB32" s="5"/>
      <c r="CC32" s="5"/>
      <c r="CD32" s="5"/>
      <c r="CE32" s="15"/>
      <c r="CF32" s="15"/>
      <c r="CG32" s="6"/>
      <c r="CH32" s="5"/>
      <c r="CI32" s="5"/>
      <c r="CJ32" s="5"/>
      <c r="CK32" s="5"/>
      <c r="CL32" s="5"/>
      <c r="CM32" s="5"/>
      <c r="CN32" s="5"/>
      <c r="CO32" s="6"/>
      <c r="CP32" s="5"/>
      <c r="CQ32" s="5"/>
      <c r="CR32" s="5"/>
      <c r="CS32" s="5"/>
      <c r="CT32" s="5"/>
      <c r="CU32" s="5"/>
      <c r="DE32" s="5"/>
    </row>
    <row r="33" spans="1:109">
      <c r="A33" s="37" t="s">
        <v>270</v>
      </c>
      <c r="B33" s="1"/>
      <c r="C33" s="1"/>
      <c r="D33" s="47"/>
      <c r="E33" s="18"/>
      <c r="F33" s="18"/>
      <c r="G33" s="18"/>
      <c r="H33" s="47"/>
      <c r="I33" s="18"/>
      <c r="J33" s="18"/>
      <c r="K33" s="18"/>
      <c r="L33" s="18"/>
      <c r="M33" s="18"/>
      <c r="N33" s="18"/>
      <c r="O33" s="18"/>
      <c r="P33" s="18"/>
      <c r="Q33" s="18"/>
      <c r="R33" s="18"/>
      <c r="S33" s="18"/>
      <c r="T33" s="18"/>
      <c r="U33" s="18"/>
      <c r="V33" s="18"/>
      <c r="W33" s="18"/>
      <c r="X33" s="18"/>
      <c r="Y33" s="18"/>
      <c r="Z33" s="18"/>
      <c r="AA33" s="47"/>
      <c r="AB33" s="12"/>
      <c r="AC33" s="18"/>
      <c r="AD33" s="12"/>
      <c r="AE33" s="18"/>
      <c r="AF33" s="20"/>
      <c r="AG33" s="18"/>
      <c r="AH33" s="20"/>
      <c r="AI33" s="47"/>
      <c r="AJ33" s="18"/>
      <c r="AK33" s="18"/>
      <c r="AL33" s="18"/>
      <c r="AM33" s="18"/>
      <c r="AN33" s="18"/>
      <c r="AO33" s="18"/>
      <c r="AP33" s="18"/>
      <c r="AQ33" s="52"/>
      <c r="AR33" s="20"/>
      <c r="AS33" s="20"/>
      <c r="AT33" s="20"/>
      <c r="AU33" s="47"/>
      <c r="AV33" s="18"/>
      <c r="AW33" s="18"/>
      <c r="AX33" s="18"/>
      <c r="AY33" s="18"/>
      <c r="AZ33" s="18"/>
      <c r="BA33" s="18"/>
      <c r="BB33" s="18"/>
      <c r="BC33" s="6"/>
      <c r="BD33" s="5"/>
      <c r="BE33" s="5"/>
      <c r="BF33" s="5"/>
      <c r="BG33" s="47"/>
      <c r="BH33" s="18"/>
      <c r="BI33" s="18"/>
      <c r="BJ33" s="18"/>
      <c r="BK33" s="18"/>
      <c r="BL33" s="5"/>
      <c r="BM33" s="5"/>
      <c r="BN33" s="47"/>
      <c r="BO33" s="18"/>
      <c r="BP33" s="18"/>
      <c r="BQ33" s="18"/>
      <c r="BR33" s="18"/>
      <c r="BS33" s="47"/>
      <c r="BT33" s="18"/>
      <c r="BU33" s="18"/>
      <c r="BV33" s="18"/>
      <c r="BW33" s="18"/>
      <c r="BX33" s="18"/>
      <c r="BY33" s="5"/>
      <c r="BZ33" s="5"/>
      <c r="CA33" s="5"/>
      <c r="CB33" s="5"/>
      <c r="CC33" s="5"/>
      <c r="CD33" s="5"/>
      <c r="CE33" s="15"/>
      <c r="CF33" s="15"/>
      <c r="CG33" s="6"/>
      <c r="CH33" s="5"/>
      <c r="CI33" s="5"/>
      <c r="CJ33" s="5"/>
      <c r="CK33" s="5"/>
      <c r="CL33" s="5"/>
      <c r="CM33" s="5"/>
      <c r="CN33" s="5"/>
      <c r="CO33" s="6"/>
      <c r="CP33" s="5"/>
      <c r="CQ33" s="5"/>
      <c r="CR33" s="5"/>
      <c r="CS33" s="5"/>
      <c r="CT33" s="5"/>
      <c r="CU33" s="5"/>
      <c r="DE33" s="5"/>
    </row>
    <row r="34" spans="1:109">
      <c r="A34" s="37"/>
      <c r="B34" s="1"/>
      <c r="C34" s="1"/>
      <c r="D34" s="47"/>
      <c r="E34" s="18"/>
      <c r="F34" s="18"/>
      <c r="G34" s="18"/>
      <c r="H34" s="47"/>
      <c r="I34" s="18"/>
      <c r="J34" s="18"/>
      <c r="K34" s="18"/>
      <c r="L34" s="18"/>
      <c r="M34" s="18"/>
      <c r="N34" s="18"/>
      <c r="O34" s="18"/>
      <c r="P34" s="18"/>
      <c r="Q34" s="18"/>
      <c r="R34" s="18"/>
      <c r="S34" s="18"/>
      <c r="T34" s="18"/>
      <c r="U34" s="18"/>
      <c r="V34" s="18"/>
      <c r="W34" s="18"/>
      <c r="X34" s="18"/>
      <c r="Y34" s="18"/>
      <c r="Z34" s="18"/>
      <c r="AA34" s="47"/>
      <c r="AB34" s="12"/>
      <c r="AC34" s="18"/>
      <c r="AD34" s="12"/>
      <c r="AE34" s="18"/>
      <c r="AF34" s="20"/>
      <c r="AG34" s="18"/>
      <c r="AH34" s="20"/>
      <c r="AI34" s="47"/>
      <c r="AJ34" s="18"/>
      <c r="AK34" s="18"/>
      <c r="AL34" s="18"/>
      <c r="AM34" s="18"/>
      <c r="AN34" s="18"/>
      <c r="AO34" s="18"/>
      <c r="AP34" s="18"/>
      <c r="AQ34" s="52"/>
      <c r="AR34" s="20"/>
      <c r="AS34" s="20"/>
      <c r="AT34" s="20"/>
      <c r="AU34" s="47"/>
      <c r="AV34" s="18"/>
      <c r="AW34" s="18"/>
      <c r="AX34" s="18"/>
      <c r="AY34" s="18"/>
      <c r="AZ34" s="18"/>
      <c r="BA34" s="18"/>
      <c r="BB34" s="18"/>
      <c r="BC34" s="6"/>
      <c r="BD34" s="5"/>
      <c r="BE34" s="5"/>
      <c r="BF34" s="5"/>
      <c r="BG34" s="47"/>
      <c r="BH34" s="18"/>
      <c r="BI34" s="18"/>
      <c r="BJ34" s="18"/>
      <c r="BK34" s="18"/>
      <c r="BL34" s="5"/>
      <c r="BM34" s="5"/>
      <c r="BN34" s="47"/>
      <c r="BO34" s="18"/>
      <c r="BP34" s="18"/>
      <c r="BQ34" s="18"/>
      <c r="BR34" s="18"/>
      <c r="BS34" s="47"/>
      <c r="BT34" s="18"/>
      <c r="BU34" s="18"/>
      <c r="BV34" s="18"/>
      <c r="BW34" s="18"/>
      <c r="BX34" s="18"/>
      <c r="BY34" s="5"/>
      <c r="BZ34" s="5"/>
      <c r="CA34" s="5"/>
      <c r="CB34" s="5"/>
      <c r="CC34" s="5"/>
      <c r="CD34" s="5"/>
      <c r="CE34" s="15"/>
      <c r="CF34" s="15"/>
      <c r="CG34" s="6"/>
      <c r="CH34" s="5"/>
      <c r="CI34" s="5"/>
      <c r="CJ34" s="5"/>
      <c r="CK34" s="5"/>
      <c r="CL34" s="5"/>
      <c r="CM34" s="5"/>
      <c r="CN34" s="5"/>
      <c r="CO34" s="6"/>
      <c r="CP34" s="5"/>
      <c r="CQ34" s="5"/>
      <c r="CR34" s="5"/>
      <c r="CS34" s="5"/>
      <c r="CT34" s="5"/>
      <c r="CU34" s="5"/>
      <c r="DE34" s="5"/>
    </row>
    <row r="35" spans="1:109">
      <c r="A35" s="37"/>
      <c r="B35" s="1"/>
      <c r="C35" s="1"/>
      <c r="D35" s="47"/>
      <c r="E35" s="18"/>
      <c r="F35" s="18"/>
      <c r="G35" s="18"/>
      <c r="H35" s="47"/>
      <c r="I35" s="18"/>
      <c r="J35" s="18"/>
      <c r="K35" s="18"/>
      <c r="L35" s="18"/>
      <c r="M35" s="18"/>
      <c r="N35" s="18"/>
      <c r="O35" s="18"/>
      <c r="P35" s="18"/>
      <c r="Q35" s="18"/>
      <c r="R35" s="18"/>
      <c r="S35" s="18"/>
      <c r="T35" s="18"/>
      <c r="U35" s="18"/>
      <c r="V35" s="18"/>
      <c r="W35" s="18"/>
      <c r="X35" s="18"/>
      <c r="Y35" s="18"/>
      <c r="Z35" s="18"/>
      <c r="AA35" s="47"/>
      <c r="AB35" s="12"/>
      <c r="AC35" s="18"/>
      <c r="AD35" s="12"/>
      <c r="AE35" s="18"/>
      <c r="AF35" s="20"/>
      <c r="AG35" s="18"/>
      <c r="AH35" s="20"/>
      <c r="AI35" s="47"/>
      <c r="AJ35" s="18"/>
      <c r="AK35" s="18"/>
      <c r="AL35" s="18"/>
      <c r="AM35" s="18"/>
      <c r="AN35" s="18"/>
      <c r="AO35" s="18"/>
      <c r="AP35" s="18"/>
      <c r="AQ35" s="52"/>
      <c r="AR35" s="20"/>
      <c r="AS35" s="20"/>
      <c r="AT35" s="20"/>
      <c r="AU35" s="47"/>
      <c r="AV35" s="18"/>
      <c r="AW35" s="18"/>
      <c r="AX35" s="18"/>
      <c r="AY35" s="18"/>
      <c r="AZ35" s="18"/>
      <c r="BA35" s="18"/>
      <c r="BB35" s="18"/>
      <c r="BC35" s="6"/>
      <c r="BD35" s="5"/>
      <c r="BE35" s="5"/>
      <c r="BF35" s="5"/>
      <c r="BG35" s="47"/>
      <c r="BH35" s="18"/>
      <c r="BI35" s="18"/>
      <c r="BJ35" s="18"/>
      <c r="BK35" s="18"/>
      <c r="BL35" s="5"/>
      <c r="BM35" s="5"/>
      <c r="BN35" s="47"/>
      <c r="BO35" s="18"/>
      <c r="BP35" s="18"/>
      <c r="BQ35" s="18"/>
      <c r="BR35" s="18"/>
      <c r="BS35" s="47"/>
      <c r="BT35" s="18"/>
      <c r="BU35" s="18"/>
      <c r="BV35" s="18"/>
      <c r="BW35" s="18"/>
      <c r="BX35" s="18"/>
      <c r="BY35" s="5"/>
      <c r="BZ35" s="5"/>
      <c r="CA35" s="5"/>
      <c r="CB35" s="5"/>
      <c r="CC35" s="5"/>
      <c r="CD35" s="5"/>
      <c r="CE35" s="15"/>
      <c r="CF35" s="15"/>
      <c r="CG35" s="6"/>
      <c r="CH35" s="5"/>
      <c r="CI35" s="5"/>
      <c r="CJ35" s="5"/>
      <c r="CK35" s="5"/>
      <c r="CL35" s="5"/>
      <c r="CM35" s="5"/>
      <c r="CN35" s="5"/>
      <c r="CO35" s="6"/>
      <c r="CP35" s="5"/>
      <c r="CQ35" s="5"/>
      <c r="CR35" s="5"/>
      <c r="CS35" s="5"/>
      <c r="CT35" s="5"/>
      <c r="CU35" s="5"/>
      <c r="DE35" s="5"/>
    </row>
    <row r="36" spans="1:109" ht="21" customHeight="1">
      <c r="A36" s="37"/>
      <c r="B36" s="1"/>
      <c r="C36" s="1"/>
      <c r="D36" s="47"/>
      <c r="E36" s="18"/>
      <c r="F36" s="18"/>
      <c r="G36" s="18"/>
      <c r="H36" s="47"/>
      <c r="I36" s="18"/>
      <c r="J36" s="18"/>
      <c r="K36" s="18"/>
      <c r="L36" s="18"/>
      <c r="M36" s="18"/>
      <c r="N36" s="18"/>
      <c r="O36" s="18"/>
      <c r="P36" s="18"/>
      <c r="Q36" s="18"/>
      <c r="R36" s="18"/>
      <c r="S36" s="18"/>
      <c r="T36" s="18"/>
      <c r="U36" s="18"/>
      <c r="V36" s="18"/>
      <c r="W36" s="18"/>
      <c r="X36" s="18"/>
      <c r="Y36" s="18"/>
      <c r="Z36" s="18"/>
      <c r="AA36" s="47"/>
      <c r="AB36" s="12"/>
      <c r="AC36" s="18"/>
      <c r="AD36" s="12"/>
      <c r="AE36" s="18"/>
      <c r="AF36" s="20"/>
      <c r="AG36" s="18"/>
      <c r="AH36" s="20"/>
      <c r="AI36" s="47"/>
      <c r="AJ36" s="18"/>
      <c r="AK36" s="18"/>
      <c r="AL36" s="18"/>
      <c r="AM36" s="18"/>
      <c r="AN36" s="18"/>
      <c r="AO36" s="18"/>
      <c r="AP36" s="18"/>
      <c r="AQ36" s="52"/>
      <c r="AR36" s="20"/>
      <c r="AS36" s="20"/>
      <c r="AT36" s="20"/>
      <c r="AU36" s="47"/>
      <c r="AV36" s="18"/>
      <c r="AW36" s="18"/>
      <c r="AX36" s="18"/>
      <c r="AY36" s="18"/>
      <c r="AZ36" s="18"/>
      <c r="BA36" s="18"/>
      <c r="BB36" s="18"/>
      <c r="BC36" s="6"/>
      <c r="BD36" s="5"/>
      <c r="BE36" s="5"/>
      <c r="BF36" s="5"/>
      <c r="BG36" s="47"/>
      <c r="BH36" s="18"/>
      <c r="BI36" s="18"/>
      <c r="BJ36" s="18"/>
      <c r="BK36" s="18"/>
      <c r="BL36" s="5"/>
      <c r="BM36" s="5"/>
      <c r="BN36" s="47"/>
      <c r="BO36" s="18"/>
      <c r="BP36" s="18"/>
      <c r="BQ36" s="18"/>
      <c r="BR36" s="18"/>
      <c r="BS36" s="47"/>
      <c r="BT36" s="18"/>
      <c r="BU36" s="18"/>
      <c r="BV36" s="18"/>
      <c r="BW36" s="18"/>
      <c r="BX36" s="18"/>
      <c r="BY36" s="5"/>
      <c r="BZ36" s="5"/>
      <c r="CA36" s="5"/>
      <c r="CB36" s="5"/>
      <c r="CC36" s="5"/>
      <c r="CD36" s="5"/>
      <c r="CE36" s="15"/>
      <c r="CF36" s="15"/>
      <c r="CG36" s="6"/>
      <c r="CH36" s="5"/>
      <c r="CI36" s="5"/>
      <c r="CJ36" s="5"/>
      <c r="CK36" s="5"/>
      <c r="CL36" s="5"/>
      <c r="CM36" s="5"/>
      <c r="CN36" s="5"/>
      <c r="CO36" s="6"/>
      <c r="CP36" s="5"/>
      <c r="CQ36" s="5"/>
      <c r="CR36" s="5"/>
      <c r="CS36" s="5"/>
      <c r="CT36" s="5"/>
      <c r="CU36" s="5"/>
      <c r="DE36" s="5"/>
    </row>
    <row r="37" spans="1:109" ht="15.75" thickBot="1">
      <c r="A37" s="10" t="s">
        <v>271</v>
      </c>
      <c r="B37" s="10" t="s">
        <v>271</v>
      </c>
      <c r="C37" s="11" t="s">
        <v>272</v>
      </c>
      <c r="D37" s="60" t="s">
        <v>154</v>
      </c>
      <c r="E37" s="61" t="s">
        <v>155</v>
      </c>
      <c r="F37" s="61" t="s">
        <v>156</v>
      </c>
      <c r="G37" s="61" t="s">
        <v>157</v>
      </c>
      <c r="H37" s="60"/>
      <c r="I37" s="61"/>
      <c r="J37" s="61"/>
      <c r="K37" s="61"/>
      <c r="L37" s="61"/>
      <c r="M37" s="61"/>
      <c r="N37" s="61"/>
      <c r="O37" s="61"/>
      <c r="P37" s="61"/>
      <c r="Q37" s="61"/>
      <c r="R37" s="61"/>
      <c r="S37" s="61"/>
      <c r="T37" s="61"/>
      <c r="U37" s="61"/>
      <c r="V37" s="61"/>
      <c r="W37" s="61"/>
      <c r="X37" s="61"/>
      <c r="Y37" s="61"/>
      <c r="Z37" s="61"/>
      <c r="AA37" s="60" t="s">
        <v>154</v>
      </c>
      <c r="AB37" s="61" t="s">
        <v>154</v>
      </c>
      <c r="AC37" s="61" t="s">
        <v>155</v>
      </c>
      <c r="AD37" s="61" t="s">
        <v>155</v>
      </c>
      <c r="AE37" s="61" t="s">
        <v>156</v>
      </c>
      <c r="AF37" s="61" t="s">
        <v>156</v>
      </c>
      <c r="AG37" s="61" t="s">
        <v>157</v>
      </c>
      <c r="AH37" s="61" t="s">
        <v>157</v>
      </c>
      <c r="AI37" s="60" t="s">
        <v>154</v>
      </c>
      <c r="AJ37" s="61" t="s">
        <v>154</v>
      </c>
      <c r="AK37" s="61" t="s">
        <v>155</v>
      </c>
      <c r="AL37" s="61" t="s">
        <v>155</v>
      </c>
      <c r="AM37" s="61" t="s">
        <v>156</v>
      </c>
      <c r="AN37" s="62" t="s">
        <v>156</v>
      </c>
      <c r="AO37" s="61" t="s">
        <v>157</v>
      </c>
      <c r="AP37" s="61" t="s">
        <v>157</v>
      </c>
      <c r="AQ37" s="60" t="s">
        <v>103</v>
      </c>
      <c r="AR37" s="61" t="s">
        <v>104</v>
      </c>
      <c r="AS37" s="61" t="s">
        <v>105</v>
      </c>
      <c r="AT37" s="61" t="s">
        <v>106</v>
      </c>
      <c r="AU37" s="63" t="s">
        <v>107</v>
      </c>
      <c r="AV37" s="64" t="s">
        <v>108</v>
      </c>
      <c r="AW37" s="64" t="s">
        <v>109</v>
      </c>
      <c r="AX37" s="64" t="s">
        <v>110</v>
      </c>
      <c r="AY37" s="64" t="s">
        <v>111</v>
      </c>
      <c r="AZ37" s="64" t="s">
        <v>112</v>
      </c>
      <c r="BA37" s="64" t="s">
        <v>113</v>
      </c>
      <c r="BB37" s="64" t="s">
        <v>159</v>
      </c>
      <c r="BC37" s="60" t="s">
        <v>115</v>
      </c>
      <c r="BD37" s="61" t="s">
        <v>116</v>
      </c>
      <c r="BE37" s="61" t="s">
        <v>117</v>
      </c>
      <c r="BF37" s="61" t="s">
        <v>118</v>
      </c>
      <c r="BG37" s="63" t="s">
        <v>119</v>
      </c>
      <c r="BH37" s="64" t="s">
        <v>120</v>
      </c>
      <c r="BI37" s="64" t="s">
        <v>121</v>
      </c>
      <c r="BJ37" s="64" t="s">
        <v>122</v>
      </c>
      <c r="BK37" s="64" t="s">
        <v>123</v>
      </c>
      <c r="BL37" s="64" t="s">
        <v>124</v>
      </c>
      <c r="BM37" s="64" t="s">
        <v>125</v>
      </c>
      <c r="BN37" s="63"/>
      <c r="BO37" s="64"/>
      <c r="BP37" s="64"/>
      <c r="BQ37" s="64"/>
      <c r="BR37" s="64"/>
      <c r="BS37" s="63"/>
      <c r="BT37" s="64"/>
      <c r="BU37" s="64"/>
      <c r="BV37" s="64"/>
      <c r="BW37" s="64"/>
      <c r="BX37" s="64"/>
      <c r="BY37" s="62"/>
      <c r="BZ37" s="62"/>
      <c r="CA37" s="62"/>
      <c r="CB37" s="62"/>
      <c r="CC37" s="62"/>
      <c r="CD37" s="64"/>
      <c r="CE37" s="61"/>
      <c r="CF37" s="61"/>
      <c r="CG37" s="63" t="s">
        <v>175</v>
      </c>
      <c r="CH37" s="64"/>
      <c r="CI37" s="64"/>
      <c r="CJ37" s="64"/>
      <c r="CK37" s="64"/>
      <c r="CL37" s="64"/>
      <c r="CM37" s="62"/>
      <c r="CN37" s="62"/>
      <c r="CO37" s="63"/>
      <c r="CP37" s="64"/>
      <c r="CQ37" s="64"/>
      <c r="CR37" s="64"/>
      <c r="CS37" s="64"/>
      <c r="CT37" s="66"/>
      <c r="CU37" s="66"/>
      <c r="CV37" s="60" t="s">
        <v>184</v>
      </c>
      <c r="CW37" s="61" t="s">
        <v>185</v>
      </c>
      <c r="CX37" s="61" t="s">
        <v>186</v>
      </c>
      <c r="CY37" s="61" t="s">
        <v>187</v>
      </c>
      <c r="CZ37" s="61" t="s">
        <v>273</v>
      </c>
      <c r="DA37" s="67" t="s">
        <v>155</v>
      </c>
      <c r="DB37" s="67" t="s">
        <v>156</v>
      </c>
      <c r="DC37" s="67" t="s">
        <v>157</v>
      </c>
      <c r="DD37" s="67" t="s">
        <v>189</v>
      </c>
      <c r="DE37" s="67" t="s">
        <v>150</v>
      </c>
    </row>
    <row r="38" spans="1:109">
      <c r="A38" s="4"/>
      <c r="B38" s="4" t="s">
        <v>191</v>
      </c>
      <c r="C38" s="4" t="s">
        <v>274</v>
      </c>
      <c r="D38" s="47">
        <f>_xlfn.AGGREGATE(1,6,D7:D9)</f>
        <v>3444.6666666666665</v>
      </c>
      <c r="E38" s="18" t="e">
        <f>_xlfn.AGGREGATE(1,6,E7:E9)</f>
        <v>#DIV/0!</v>
      </c>
      <c r="F38" s="18" t="e">
        <f>_xlfn.AGGREGATE(1,6,F7:F9)</f>
        <v>#DIV/0!</v>
      </c>
      <c r="G38" s="18">
        <f>_xlfn.AGGREGATE(1,6,G7:G9)</f>
        <v>3444.6666666666665</v>
      </c>
      <c r="H38" s="47"/>
      <c r="I38" s="18"/>
      <c r="J38" s="18"/>
      <c r="K38" s="18"/>
      <c r="L38" s="18"/>
      <c r="M38" s="18"/>
      <c r="N38" s="18"/>
      <c r="O38" s="18"/>
      <c r="P38" s="18"/>
      <c r="Q38" s="18"/>
      <c r="R38" s="18"/>
      <c r="S38" s="18"/>
      <c r="T38" s="18"/>
      <c r="U38" s="18"/>
      <c r="V38" s="18"/>
      <c r="W38" s="18"/>
      <c r="X38" s="18"/>
      <c r="Y38" s="18"/>
      <c r="Z38" s="18"/>
      <c r="AA38" s="47" t="e">
        <f>_xlfn.AGGREGATE(1,6,AA7:AA9)</f>
        <v>#DIV/0!</v>
      </c>
      <c r="AB38" s="92" t="e">
        <f t="shared" ref="AB38:AH38" si="0">_xlfn.AGGREGATE(1,6,AB7:AB9)</f>
        <v>#DIV/0!</v>
      </c>
      <c r="AC38" s="55" t="e">
        <f t="shared" si="0"/>
        <v>#DIV/0!</v>
      </c>
      <c r="AD38" s="92" t="e">
        <f t="shared" si="0"/>
        <v>#DIV/0!</v>
      </c>
      <c r="AE38" s="55" t="e">
        <f t="shared" si="0"/>
        <v>#DIV/0!</v>
      </c>
      <c r="AF38" s="92" t="e">
        <f t="shared" si="0"/>
        <v>#DIV/0!</v>
      </c>
      <c r="AG38" s="55" t="e">
        <f t="shared" si="0"/>
        <v>#DIV/0!</v>
      </c>
      <c r="AH38" s="92" t="e">
        <f t="shared" si="0"/>
        <v>#DIV/0!</v>
      </c>
      <c r="AI38" s="47" t="e">
        <f t="shared" ref="AI38:AP38" si="1">_xlfn.AGGREGATE(1,6,AI7:AI9)</f>
        <v>#DIV/0!</v>
      </c>
      <c r="AJ38" s="18" t="e">
        <f t="shared" si="1"/>
        <v>#DIV/0!</v>
      </c>
      <c r="AK38" s="18" t="e">
        <f t="shared" si="1"/>
        <v>#DIV/0!</v>
      </c>
      <c r="AL38" s="18" t="e">
        <f t="shared" si="1"/>
        <v>#DIV/0!</v>
      </c>
      <c r="AM38" s="18" t="e">
        <f t="shared" si="1"/>
        <v>#DIV/0!</v>
      </c>
      <c r="AN38" s="18" t="e">
        <f t="shared" si="1"/>
        <v>#DIV/0!</v>
      </c>
      <c r="AO38" s="18" t="e">
        <f t="shared" si="1"/>
        <v>#DIV/0!</v>
      </c>
      <c r="AP38" s="18" t="e">
        <f t="shared" si="1"/>
        <v>#DIV/0!</v>
      </c>
      <c r="BG38" s="105">
        <f>_xlfn.AGGREGATE(1,6,BG7:BG9)</f>
        <v>23.666666666666668</v>
      </c>
      <c r="BH38" s="77">
        <f>_xlfn.AGGREGATE(1,6,BH7:BH9)</f>
        <v>1</v>
      </c>
      <c r="BI38" s="77">
        <f>_xlfn.AGGREGATE(1,6,BI7:BI9)</f>
        <v>1.6666666666666667</v>
      </c>
      <c r="BJ38" s="77">
        <f>_xlfn.AGGREGATE(1,6,BJ7:BJ9)</f>
        <v>23.666666666666668</v>
      </c>
      <c r="BK38" s="77">
        <f>_xlfn.AGGREGATE(1,6,BK7:BK9)</f>
        <v>23.666666666666668</v>
      </c>
      <c r="BL38" t="str">
        <f>BL7</f>
        <v>No</v>
      </c>
      <c r="CG38" s="43">
        <f>CG9</f>
        <v>0</v>
      </c>
      <c r="CV38" s="47">
        <v>375228</v>
      </c>
      <c r="CW38" s="18">
        <v>181905</v>
      </c>
      <c r="CX38" s="18">
        <v>85559</v>
      </c>
      <c r="CY38" s="18">
        <f>CY7</f>
        <v>42117</v>
      </c>
      <c r="CZ38" s="18">
        <f>SUM(CV38:CY38)</f>
        <v>684809</v>
      </c>
      <c r="DA38" s="18">
        <v>484800000</v>
      </c>
      <c r="DB38" s="18">
        <v>1045599999.9999999</v>
      </c>
      <c r="DC38" s="18">
        <v>2405300000</v>
      </c>
      <c r="DD38" s="18">
        <v>559</v>
      </c>
      <c r="DE38" s="18">
        <v>789</v>
      </c>
    </row>
    <row r="39" spans="1:109">
      <c r="A39" s="4"/>
      <c r="B39" s="4" t="s">
        <v>198</v>
      </c>
      <c r="C39" s="4" t="s">
        <v>274</v>
      </c>
      <c r="D39" s="47" t="e">
        <f>_xlfn.AGGREGATE(1,6,D10:D12)</f>
        <v>#DIV/0!</v>
      </c>
      <c r="E39" s="18">
        <f>_xlfn.AGGREGATE(1,6,E10:E12)</f>
        <v>610207.5</v>
      </c>
      <c r="F39" s="18">
        <f>_xlfn.AGGREGATE(1,6,F10:F12)</f>
        <v>156629.5</v>
      </c>
      <c r="G39" s="18" t="e">
        <f>_xlfn.AGGREGATE(1,6,G10:G12)</f>
        <v>#DIV/0!</v>
      </c>
      <c r="H39" s="47"/>
      <c r="I39" s="18"/>
      <c r="J39" s="18"/>
      <c r="K39" s="18"/>
      <c r="L39" s="18"/>
      <c r="M39" s="18"/>
      <c r="N39" s="18"/>
      <c r="O39" s="18"/>
      <c r="P39" s="18"/>
      <c r="Q39" s="18"/>
      <c r="R39" s="18"/>
      <c r="S39" s="18"/>
      <c r="T39" s="18"/>
      <c r="U39" s="18"/>
      <c r="V39" s="18"/>
      <c r="W39" s="18"/>
      <c r="X39" s="18"/>
      <c r="Y39" s="18"/>
      <c r="Z39" s="18"/>
      <c r="AA39" s="47">
        <f>_xlfn.AGGREGATE(1,6,AA10:AA12)</f>
        <v>3882.6666666666665</v>
      </c>
      <c r="AB39" s="92">
        <f t="shared" ref="AB39:AH39" si="2">_xlfn.AGGREGATE(1,6,AB10:AB12)</f>
        <v>6.5255272615970369E-4</v>
      </c>
      <c r="AC39" s="55">
        <f t="shared" si="2"/>
        <v>487</v>
      </c>
      <c r="AD39" s="92">
        <f t="shared" si="2"/>
        <v>8.8681678606999329E-5</v>
      </c>
      <c r="AE39" s="55">
        <f t="shared" si="2"/>
        <v>1892.6666666666667</v>
      </c>
      <c r="AF39" s="92">
        <f t="shared" si="2"/>
        <v>4.1534121849788209E-3</v>
      </c>
      <c r="AG39" s="55">
        <f t="shared" si="2"/>
        <v>2964</v>
      </c>
      <c r="AH39" s="92">
        <f t="shared" si="2"/>
        <v>5.1908378806823797E-3</v>
      </c>
      <c r="AI39" s="47">
        <f t="shared" ref="AI39:AP39" si="3">_xlfn.AGGREGATE(1,6,AI10:AI12)</f>
        <v>616157</v>
      </c>
      <c r="AJ39" s="18">
        <f t="shared" si="3"/>
        <v>76412149.060000002</v>
      </c>
      <c r="AK39" s="18">
        <f t="shared" si="3"/>
        <v>14910.5</v>
      </c>
      <c r="AL39" s="18">
        <f t="shared" si="3"/>
        <v>7136450.5</v>
      </c>
      <c r="AM39" s="18">
        <f t="shared" si="3"/>
        <v>15878.5</v>
      </c>
      <c r="AN39" s="18">
        <f t="shared" si="3"/>
        <v>11225278.359999999</v>
      </c>
      <c r="AO39" s="18">
        <f t="shared" si="3"/>
        <v>401608.66666666669</v>
      </c>
      <c r="AP39" s="18">
        <f t="shared" si="3"/>
        <v>44817053.659999996</v>
      </c>
      <c r="AW39" s="73"/>
      <c r="AX39" s="73"/>
      <c r="BG39" s="105">
        <f>_xlfn.AGGREGATE(1,6,BG10:BG12)</f>
        <v>150.26666666666668</v>
      </c>
      <c r="BH39" s="77">
        <f>_xlfn.AGGREGATE(1,6,BH10:BH12)</f>
        <v>11.666666666666666</v>
      </c>
      <c r="BI39" s="77">
        <f>_xlfn.AGGREGATE(1,6,BI10:BI12)</f>
        <v>9.3333333333333339</v>
      </c>
      <c r="BJ39" s="77">
        <f>_xlfn.AGGREGATE(1,6,BJ10:BJ12)</f>
        <v>150.26666666666668</v>
      </c>
      <c r="BK39" s="77">
        <f>_xlfn.AGGREGATE(1,6,BK10:BK12)</f>
        <v>150.26666666666668</v>
      </c>
      <c r="BL39" t="str">
        <f>BL10</f>
        <v>Yes</v>
      </c>
      <c r="CG39" s="43">
        <f>CG12</f>
        <v>13</v>
      </c>
      <c r="CV39" s="47">
        <v>5333783</v>
      </c>
      <c r="CW39" s="18">
        <v>387581</v>
      </c>
      <c r="CX39" s="18">
        <v>607739</v>
      </c>
      <c r="CY39" s="18">
        <f>CY10</f>
        <v>239256</v>
      </c>
      <c r="CZ39" s="18">
        <f t="shared" ref="CZ39:CZ44" si="4">SUM(CV39:CY39)</f>
        <v>6568359</v>
      </c>
      <c r="DA39" s="18">
        <v>27823999999.999996</v>
      </c>
      <c r="DB39" s="18">
        <v>4547000000</v>
      </c>
      <c r="DC39" s="18">
        <v>30591000000.000004</v>
      </c>
      <c r="DD39" s="18">
        <v>3900</v>
      </c>
      <c r="DE39" s="18">
        <v>4877</v>
      </c>
    </row>
    <row r="40" spans="1:109">
      <c r="A40" s="4"/>
      <c r="B40" s="4" t="s">
        <v>205</v>
      </c>
      <c r="C40" s="4" t="s">
        <v>274</v>
      </c>
      <c r="D40" s="47">
        <f>_xlfn.AGGREGATE(1,6,D13:D15)</f>
        <v>131303.66666666666</v>
      </c>
      <c r="E40" s="18">
        <f t="shared" ref="E40:G40" si="5">_xlfn.AGGREGATE(1,6,E13:E15)</f>
        <v>121563.33333333333</v>
      </c>
      <c r="F40" s="18">
        <f t="shared" si="5"/>
        <v>2058</v>
      </c>
      <c r="G40" s="18">
        <f t="shared" si="5"/>
        <v>8422.3333333333339</v>
      </c>
      <c r="H40" s="47"/>
      <c r="I40" s="18"/>
      <c r="J40" s="18"/>
      <c r="K40" s="18"/>
      <c r="L40" s="18"/>
      <c r="M40" s="18"/>
      <c r="N40" s="18"/>
      <c r="O40" s="18"/>
      <c r="P40" s="18"/>
      <c r="Q40" s="18"/>
      <c r="R40" s="18"/>
      <c r="S40" s="18"/>
      <c r="T40" s="18"/>
      <c r="U40" s="18"/>
      <c r="V40" s="18"/>
      <c r="W40" s="18"/>
      <c r="X40" s="18"/>
      <c r="Y40" s="18"/>
      <c r="Z40" s="18"/>
      <c r="AA40" s="47">
        <f>_xlfn.AGGREGATE(1,6,AA13:AA15)</f>
        <v>320490.33333333331</v>
      </c>
      <c r="AB40" s="92">
        <f t="shared" ref="AB40:AH40" si="6">_xlfn.AGGREGATE(1,6,AB13:AB15)</f>
        <v>0.19636666666666666</v>
      </c>
      <c r="AC40" s="55">
        <f t="shared" si="6"/>
        <v>303697</v>
      </c>
      <c r="AD40" s="92">
        <f t="shared" si="6"/>
        <v>0.23186666666666667</v>
      </c>
      <c r="AE40" s="55">
        <f t="shared" si="6"/>
        <v>357</v>
      </c>
      <c r="AF40" s="92">
        <f t="shared" si="6"/>
        <v>2.9299999999999999E-3</v>
      </c>
      <c r="AG40" s="55">
        <f t="shared" si="6"/>
        <v>16436.333333333332</v>
      </c>
      <c r="AH40" s="92">
        <f t="shared" si="6"/>
        <v>0.17116666666666669</v>
      </c>
      <c r="AI40" s="47">
        <f>_xlfn.AGGREGATE(1,6,AI13:AI15)</f>
        <v>1520</v>
      </c>
      <c r="AJ40" s="18">
        <f t="shared" ref="AJ40:AP40" si="7">_xlfn.AGGREGATE(1,6,AJ13:AJ15)</f>
        <v>10756801.666666666</v>
      </c>
      <c r="AK40" s="18">
        <f t="shared" si="7"/>
        <v>504</v>
      </c>
      <c r="AL40" s="18">
        <f t="shared" si="7"/>
        <v>2916445</v>
      </c>
      <c r="AM40" s="18">
        <f t="shared" si="7"/>
        <v>508.66666666666669</v>
      </c>
      <c r="AN40" s="18">
        <f t="shared" si="7"/>
        <v>1377181</v>
      </c>
      <c r="AO40" s="18">
        <f t="shared" si="7"/>
        <v>507.33333333333331</v>
      </c>
      <c r="AP40" s="18">
        <f t="shared" si="7"/>
        <v>6463175.666666667</v>
      </c>
      <c r="AU40" s="6"/>
      <c r="AV40" s="5"/>
      <c r="AW40" s="7"/>
      <c r="AX40" s="7"/>
      <c r="AY40" s="5"/>
      <c r="BG40" s="105">
        <f>_xlfn.AGGREGATE(1,6,BG13:BG15)</f>
        <v>41.333333333333336</v>
      </c>
      <c r="BH40" s="106">
        <f t="shared" ref="BH40:BK40" si="8">_xlfn.AGGREGATE(1,6,BH13:BH15)</f>
        <v>6.666666666666667</v>
      </c>
      <c r="BI40" s="106">
        <f t="shared" si="8"/>
        <v>4.333333333333333</v>
      </c>
      <c r="BJ40" s="106">
        <f t="shared" si="8"/>
        <v>37.666666666666664</v>
      </c>
      <c r="BK40" s="106">
        <f t="shared" si="8"/>
        <v>41.333333333333336</v>
      </c>
      <c r="BL40" t="str">
        <f>BL13</f>
        <v>No</v>
      </c>
      <c r="CG40" s="43">
        <v>4</v>
      </c>
      <c r="CS40" t="s">
        <v>275</v>
      </c>
      <c r="CU40" t="s">
        <v>275</v>
      </c>
      <c r="CV40" s="47">
        <v>1966308</v>
      </c>
      <c r="CW40" s="18">
        <v>212499</v>
      </c>
      <c r="CX40" s="18">
        <v>81690</v>
      </c>
      <c r="CY40" s="18">
        <f>CY13</f>
        <v>129136</v>
      </c>
      <c r="CZ40" s="18">
        <f t="shared" si="4"/>
        <v>2389633</v>
      </c>
      <c r="DA40" s="18">
        <v>1444580000</v>
      </c>
      <c r="DB40" s="18">
        <v>388620000</v>
      </c>
      <c r="DC40" s="18">
        <v>2993090000</v>
      </c>
      <c r="DD40" s="18">
        <v>458</v>
      </c>
      <c r="DE40" s="18">
        <v>3444</v>
      </c>
    </row>
    <row r="41" spans="1:109">
      <c r="A41" s="4"/>
      <c r="B41" s="4" t="s">
        <v>213</v>
      </c>
      <c r="C41" s="4" t="s">
        <v>274</v>
      </c>
      <c r="D41" s="47">
        <f>_xlfn.AGGREGATE(1,6,D16:D18)</f>
        <v>10278</v>
      </c>
      <c r="E41" s="18" t="e">
        <f t="shared" ref="E41:G41" si="9">_xlfn.AGGREGATE(1,6,E16:E18)</f>
        <v>#DIV/0!</v>
      </c>
      <c r="F41" s="18" t="e">
        <f t="shared" si="9"/>
        <v>#DIV/0!</v>
      </c>
      <c r="G41" s="18" t="e">
        <f t="shared" si="9"/>
        <v>#DIV/0!</v>
      </c>
      <c r="H41" s="47"/>
      <c r="I41" s="18"/>
      <c r="J41" s="18"/>
      <c r="K41" s="18"/>
      <c r="L41" s="18"/>
      <c r="M41" s="18"/>
      <c r="N41" s="18"/>
      <c r="O41" s="18"/>
      <c r="P41" s="18"/>
      <c r="Q41" s="18"/>
      <c r="R41" s="18"/>
      <c r="S41" s="18"/>
      <c r="T41" s="18"/>
      <c r="U41" s="18"/>
      <c r="V41" s="18"/>
      <c r="W41" s="18"/>
      <c r="X41" s="18"/>
      <c r="Y41" s="18"/>
      <c r="Z41" s="18"/>
      <c r="AA41" s="47" t="e">
        <f>_xlfn.AGGREGATE(1,6,AA16:AA18)</f>
        <v>#DIV/0!</v>
      </c>
      <c r="AB41" s="92" t="e">
        <f t="shared" ref="AB41:AH41" si="10">_xlfn.AGGREGATE(1,6,AB16:AB18)</f>
        <v>#DIV/0!</v>
      </c>
      <c r="AC41" s="55" t="e">
        <f t="shared" si="10"/>
        <v>#DIV/0!</v>
      </c>
      <c r="AD41" s="92" t="e">
        <f t="shared" si="10"/>
        <v>#DIV/0!</v>
      </c>
      <c r="AE41" s="55">
        <f t="shared" si="10"/>
        <v>522</v>
      </c>
      <c r="AF41" s="92" t="e">
        <f t="shared" si="10"/>
        <v>#DIV/0!</v>
      </c>
      <c r="AG41" s="55">
        <f t="shared" si="10"/>
        <v>11336</v>
      </c>
      <c r="AH41" s="92" t="e">
        <f t="shared" si="10"/>
        <v>#DIV/0!</v>
      </c>
      <c r="AI41" s="47">
        <f>_xlfn.AGGREGATE(1,6,AI16:AI18)</f>
        <v>1022.3333333333334</v>
      </c>
      <c r="AJ41" s="18">
        <f t="shared" ref="AJ41:AP41" si="11">_xlfn.AGGREGATE(1,6,AJ16:AJ18)</f>
        <v>80720266.666666672</v>
      </c>
      <c r="AK41" s="18">
        <f t="shared" si="11"/>
        <v>257</v>
      </c>
      <c r="AL41" s="18">
        <f t="shared" si="11"/>
        <v>4607533.333333333</v>
      </c>
      <c r="AM41" s="18">
        <f t="shared" si="11"/>
        <v>314.66666666666669</v>
      </c>
      <c r="AN41" s="18">
        <f t="shared" si="11"/>
        <v>9698800</v>
      </c>
      <c r="AO41" s="18">
        <f t="shared" si="11"/>
        <v>832.33333333333337</v>
      </c>
      <c r="AP41" s="18">
        <f t="shared" si="11"/>
        <v>60623133.333333336</v>
      </c>
      <c r="AW41" s="73"/>
      <c r="AX41" s="73"/>
      <c r="BG41" s="105">
        <f>_xlfn.AGGREGATE(1,6,BG16:BG18)</f>
        <v>58</v>
      </c>
      <c r="BH41" s="106">
        <f t="shared" ref="BH41:BK41" si="12">_xlfn.AGGREGATE(1,6,BH16:BH18)</f>
        <v>4.666666666666667</v>
      </c>
      <c r="BI41" s="106">
        <f t="shared" si="12"/>
        <v>0.66666666666666663</v>
      </c>
      <c r="BJ41" s="106">
        <f t="shared" si="12"/>
        <v>56.666666666666664</v>
      </c>
      <c r="BK41" s="106">
        <f t="shared" si="12"/>
        <v>57.666666666666664</v>
      </c>
      <c r="BL41" t="str">
        <f>BL16</f>
        <v>No</v>
      </c>
      <c r="CG41" s="43" t="str">
        <f>CG18</f>
        <v>NA</v>
      </c>
      <c r="CR41" t="s">
        <v>275</v>
      </c>
      <c r="CT41" t="s">
        <v>275</v>
      </c>
      <c r="CV41" s="47">
        <v>914646</v>
      </c>
      <c r="CW41" s="18">
        <v>92546</v>
      </c>
      <c r="CX41" s="18">
        <v>91459</v>
      </c>
      <c r="CY41" s="18">
        <f>CY16</f>
        <v>80144</v>
      </c>
      <c r="CZ41" s="18">
        <f t="shared" si="4"/>
        <v>1178795</v>
      </c>
      <c r="DA41" s="18">
        <v>1439500000.0000002</v>
      </c>
      <c r="DB41" s="18">
        <v>573880000</v>
      </c>
      <c r="DC41" s="18">
        <v>4279519999.9999995</v>
      </c>
      <c r="DD41" s="18">
        <v>1245</v>
      </c>
      <c r="DE41" s="18">
        <v>2680</v>
      </c>
    </row>
    <row r="42" spans="1:109">
      <c r="A42" s="4"/>
      <c r="B42" s="4" t="s">
        <v>220</v>
      </c>
      <c r="C42" s="4" t="s">
        <v>274</v>
      </c>
      <c r="D42" s="47">
        <f>_xlfn.AGGREGATE(1,6,D19:D21)</f>
        <v>2286102</v>
      </c>
      <c r="E42" s="18">
        <f>_xlfn.AGGREGATE(1,6,E19:E21)</f>
        <v>966614.66666666663</v>
      </c>
      <c r="F42" s="18">
        <f>_xlfn.AGGREGATE(1,6,F19:F21)</f>
        <v>92044</v>
      </c>
      <c r="G42" s="18">
        <f>_xlfn.AGGREGATE(1,6,G19:G21)</f>
        <v>637283.33333333337</v>
      </c>
      <c r="H42" s="47"/>
      <c r="I42" s="18"/>
      <c r="J42" s="18"/>
      <c r="K42" s="18"/>
      <c r="L42" s="18"/>
      <c r="M42" s="18"/>
      <c r="N42" s="18"/>
      <c r="O42" s="18"/>
      <c r="P42" s="18"/>
      <c r="Q42" s="18"/>
      <c r="R42" s="18"/>
      <c r="S42" s="18"/>
      <c r="T42" s="18"/>
      <c r="U42" s="18"/>
      <c r="V42" s="18"/>
      <c r="W42" s="18"/>
      <c r="X42" s="18"/>
      <c r="Y42" s="18"/>
      <c r="Z42" s="18"/>
      <c r="AA42" s="47">
        <f>_xlfn.AGGREGATE(1,6,AA19:AA21)</f>
        <v>43881</v>
      </c>
      <c r="AB42" s="92">
        <f t="shared" ref="AB42:AH42" si="13">_xlfn.AGGREGATE(1,6,AB19:AB21)</f>
        <v>8.0000000000000004E-4</v>
      </c>
      <c r="AC42" s="55">
        <f t="shared" si="13"/>
        <v>15428.666666666666</v>
      </c>
      <c r="AD42" s="92">
        <f t="shared" si="13"/>
        <v>1.8333333333333335E-3</v>
      </c>
      <c r="AE42" s="55">
        <f t="shared" si="13"/>
        <v>2156.6666666666665</v>
      </c>
      <c r="AF42" s="92">
        <f t="shared" si="13"/>
        <v>5.3999999999999994E-3</v>
      </c>
      <c r="AG42" s="55">
        <f t="shared" si="13"/>
        <v>22291.666666666668</v>
      </c>
      <c r="AH42" s="92">
        <f t="shared" si="13"/>
        <v>1.6333333333333332E-3</v>
      </c>
      <c r="AI42" s="47" t="e">
        <f t="shared" ref="AI42:AP42" si="14">_xlfn.AGGREGATE(1,6,AI19:AI21)</f>
        <v>#DIV/0!</v>
      </c>
      <c r="AJ42" s="18" t="e">
        <f t="shared" si="14"/>
        <v>#DIV/0!</v>
      </c>
      <c r="AK42" s="18" t="e">
        <f t="shared" si="14"/>
        <v>#DIV/0!</v>
      </c>
      <c r="AL42" s="18" t="e">
        <f t="shared" si="14"/>
        <v>#DIV/0!</v>
      </c>
      <c r="AM42" s="18" t="e">
        <f t="shared" si="14"/>
        <v>#DIV/0!</v>
      </c>
      <c r="AN42" s="18" t="e">
        <f t="shared" si="14"/>
        <v>#DIV/0!</v>
      </c>
      <c r="AO42" s="18" t="e">
        <f t="shared" si="14"/>
        <v>#DIV/0!</v>
      </c>
      <c r="AP42" s="18" t="e">
        <f t="shared" si="14"/>
        <v>#DIV/0!</v>
      </c>
      <c r="AU42" s="6"/>
      <c r="AV42" s="5"/>
      <c r="AW42" s="5"/>
      <c r="AX42" s="18"/>
      <c r="AY42" s="18"/>
      <c r="BG42" s="105" t="e">
        <f>_xlfn.AGGREGATE(1,6,BG19:BG21)</f>
        <v>#DIV/0!</v>
      </c>
      <c r="BH42" s="77" t="e">
        <f>_xlfn.AGGREGATE(1,6,BH19:BH21)</f>
        <v>#DIV/0!</v>
      </c>
      <c r="BI42" s="77" t="e">
        <f>_xlfn.AGGREGATE(1,6,BI19:BI21)</f>
        <v>#DIV/0!</v>
      </c>
      <c r="BJ42" s="77" t="e">
        <f>_xlfn.AGGREGATE(1,6,BJ19:BJ21)</f>
        <v>#DIV/0!</v>
      </c>
      <c r="BK42" s="77" t="e">
        <f>_xlfn.AGGREGATE(1,6,BK19:BK21)</f>
        <v>#DIV/0!</v>
      </c>
      <c r="BL42" t="s">
        <v>193</v>
      </c>
      <c r="CG42" s="43">
        <v>10</v>
      </c>
      <c r="CV42" s="47">
        <v>17677381</v>
      </c>
      <c r="CW42" s="18">
        <v>525219</v>
      </c>
      <c r="CX42" s="18">
        <v>2130128</v>
      </c>
      <c r="CY42" s="18">
        <f>CY19</f>
        <v>1223707</v>
      </c>
      <c r="CZ42" s="18">
        <f t="shared" si="4"/>
        <v>21556435</v>
      </c>
      <c r="DA42" s="18">
        <v>83974000000</v>
      </c>
      <c r="DB42" s="18">
        <v>33104000000</v>
      </c>
      <c r="DC42" s="18">
        <v>212427000000</v>
      </c>
      <c r="DD42" s="18">
        <v>90870</v>
      </c>
      <c r="DE42" s="18">
        <v>46708</v>
      </c>
    </row>
    <row r="43" spans="1:109">
      <c r="A43" s="4"/>
      <c r="B43" s="4" t="s">
        <v>229</v>
      </c>
      <c r="C43" s="4" t="s">
        <v>274</v>
      </c>
      <c r="D43" s="47">
        <f>_xlfn.AGGREGATE(1,6,D22:D24)</f>
        <v>20659</v>
      </c>
      <c r="E43" s="18">
        <f t="shared" ref="E43:G43" si="15">_xlfn.AGGREGATE(1,6,E22:E24)</f>
        <v>6385.333333333333</v>
      </c>
      <c r="F43" s="18">
        <f t="shared" si="15"/>
        <v>4565.666666666667</v>
      </c>
      <c r="G43" s="18">
        <f t="shared" si="15"/>
        <v>10417.666666666666</v>
      </c>
      <c r="H43" s="47"/>
      <c r="I43" s="18"/>
      <c r="J43" s="18"/>
      <c r="K43" s="18"/>
      <c r="L43" s="18"/>
      <c r="M43" s="18"/>
      <c r="N43" s="18"/>
      <c r="O43" s="18"/>
      <c r="P43" s="18"/>
      <c r="Q43" s="18"/>
      <c r="R43" s="18"/>
      <c r="S43" s="18"/>
      <c r="T43" s="18"/>
      <c r="U43" s="18"/>
      <c r="V43" s="18"/>
      <c r="W43" s="18"/>
      <c r="X43" s="18"/>
      <c r="Y43" s="18"/>
      <c r="Z43" s="18"/>
      <c r="AA43" s="47" t="e">
        <f>_xlfn.AGGREGATE(1,6,AA22:AA24)</f>
        <v>#DIV/0!</v>
      </c>
      <c r="AB43" s="92" t="e">
        <f t="shared" ref="AB43:AH43" si="16">_xlfn.AGGREGATE(1,6,AB22:AB24)</f>
        <v>#DIV/0!</v>
      </c>
      <c r="AC43" s="55" t="e">
        <f t="shared" si="16"/>
        <v>#DIV/0!</v>
      </c>
      <c r="AD43" s="92" t="e">
        <f t="shared" si="16"/>
        <v>#DIV/0!</v>
      </c>
      <c r="AE43" s="55" t="e">
        <f t="shared" si="16"/>
        <v>#DIV/0!</v>
      </c>
      <c r="AF43" s="92" t="e">
        <f t="shared" si="16"/>
        <v>#DIV/0!</v>
      </c>
      <c r="AG43" s="55" t="e">
        <f t="shared" si="16"/>
        <v>#DIV/0!</v>
      </c>
      <c r="AH43" s="92" t="e">
        <f t="shared" si="16"/>
        <v>#DIV/0!</v>
      </c>
      <c r="AI43" s="47">
        <f>_xlfn.AGGREGATE(1,6,AI22:AI24)</f>
        <v>663375</v>
      </c>
      <c r="AJ43" s="18">
        <f t="shared" ref="AJ43:AP43" si="17">_xlfn.AGGREGATE(1,6,AJ22:AJ24)</f>
        <v>112543918.61333334</v>
      </c>
      <c r="AK43" s="18">
        <f t="shared" si="17"/>
        <v>240700.33333333334</v>
      </c>
      <c r="AL43" s="18">
        <f t="shared" si="17"/>
        <v>19273919.629999999</v>
      </c>
      <c r="AM43" s="18">
        <f>_xlfn.AGGREGATE(1,6,AM22:AM24)</f>
        <v>127459</v>
      </c>
      <c r="AN43" s="18">
        <f t="shared" si="17"/>
        <v>34526676.229999997</v>
      </c>
      <c r="AO43" s="18">
        <f t="shared" si="17"/>
        <v>212664.66666666666</v>
      </c>
      <c r="AP43" s="18">
        <f t="shared" si="17"/>
        <v>48315644.270000003</v>
      </c>
      <c r="AU43" s="6"/>
      <c r="AV43" s="5"/>
      <c r="AW43" s="5"/>
      <c r="AX43" s="18"/>
      <c r="AY43" s="18"/>
      <c r="BG43" s="105">
        <f>_xlfn.AGGREGATE(1,6,BG22:BG24)</f>
        <v>208</v>
      </c>
      <c r="BH43" s="106">
        <f t="shared" ref="BH43:BK43" si="18">_xlfn.AGGREGATE(1,6,BH22:BH24)</f>
        <v>3.3333333333333335</v>
      </c>
      <c r="BI43" s="106">
        <f t="shared" si="18"/>
        <v>10.666666666666666</v>
      </c>
      <c r="BJ43" s="106">
        <f t="shared" si="18"/>
        <v>208</v>
      </c>
      <c r="BK43" s="106">
        <f t="shared" si="18"/>
        <v>208</v>
      </c>
      <c r="BL43" t="s">
        <v>134</v>
      </c>
      <c r="CG43" s="43">
        <v>9</v>
      </c>
      <c r="CV43" s="47">
        <v>7620664</v>
      </c>
      <c r="CW43" s="18">
        <v>485204</v>
      </c>
      <c r="CX43" s="18">
        <v>1450951</v>
      </c>
      <c r="CY43" s="18">
        <f>CY22</f>
        <v>202665</v>
      </c>
      <c r="CZ43" s="18">
        <f t="shared" si="4"/>
        <v>9759484</v>
      </c>
      <c r="DA43" s="18">
        <v>13125859999.999996</v>
      </c>
      <c r="DB43" s="18">
        <v>5664849000</v>
      </c>
      <c r="DC43" s="18">
        <v>25175884000</v>
      </c>
      <c r="DD43" s="18">
        <v>1060</v>
      </c>
      <c r="DE43" s="18">
        <v>9816</v>
      </c>
    </row>
    <row r="44" spans="1:109">
      <c r="A44" s="4"/>
      <c r="B44" s="4" t="s">
        <v>238</v>
      </c>
      <c r="C44" s="4" t="s">
        <v>274</v>
      </c>
      <c r="D44" s="47" t="e">
        <f>_xlfn.AGGREGATE(1,6,D25:D27)</f>
        <v>#DIV/0!</v>
      </c>
      <c r="E44" s="18" t="e">
        <f>_xlfn.AGGREGATE(1,6,E25:E27)</f>
        <v>#DIV/0!</v>
      </c>
      <c r="F44" s="18" t="e">
        <f>_xlfn.AGGREGATE(1,6,F25:F27)</f>
        <v>#DIV/0!</v>
      </c>
      <c r="G44" s="18" t="e">
        <f>_xlfn.AGGREGATE(1,6,G25:G27)</f>
        <v>#DIV/0!</v>
      </c>
      <c r="H44" s="47"/>
      <c r="I44" s="18"/>
      <c r="J44" s="18"/>
      <c r="K44" s="18"/>
      <c r="L44" s="18"/>
      <c r="M44" s="18"/>
      <c r="N44" s="18"/>
      <c r="O44" s="18"/>
      <c r="P44" s="18"/>
      <c r="Q44" s="18"/>
      <c r="R44" s="18"/>
      <c r="S44" s="18"/>
      <c r="T44" s="18"/>
      <c r="U44" s="18"/>
      <c r="V44" s="18"/>
      <c r="W44" s="18"/>
      <c r="X44" s="18"/>
      <c r="Y44" s="18"/>
      <c r="Z44" s="18"/>
      <c r="AA44" s="47">
        <f>_xlfn.AGGREGATE(1,6,AA25:AA27)</f>
        <v>16388.5</v>
      </c>
      <c r="AB44" s="92">
        <f t="shared" ref="AB44:AH44" si="19">_xlfn.AGGREGATE(1,6,AB25:AB27)</f>
        <v>7.5999999999999991E-3</v>
      </c>
      <c r="AC44" s="55">
        <f t="shared" si="19"/>
        <v>687.5</v>
      </c>
      <c r="AD44" s="92">
        <f t="shared" si="19"/>
        <v>1.5499999999999999E-3</v>
      </c>
      <c r="AE44" s="55">
        <f t="shared" si="19"/>
        <v>1034.5</v>
      </c>
      <c r="AF44" s="92">
        <f t="shared" si="19"/>
        <v>4.5000000000000005E-3</v>
      </c>
      <c r="AG44" s="55">
        <f t="shared" si="19"/>
        <v>11934.333333333334</v>
      </c>
      <c r="AH44" s="92">
        <f t="shared" si="19"/>
        <v>8.0333333333333333E-3</v>
      </c>
      <c r="AI44" s="47">
        <f t="shared" ref="AI44:AP44" si="20">_xlfn.AGGREGATE(1,6,AI25:AI27)</f>
        <v>95699</v>
      </c>
      <c r="AJ44" s="18">
        <f t="shared" si="20"/>
        <v>150157083.33333334</v>
      </c>
      <c r="AK44" s="18">
        <f t="shared" si="20"/>
        <v>11496.666666666666</v>
      </c>
      <c r="AL44" s="18">
        <f t="shared" si="20"/>
        <v>883140.66666666663</v>
      </c>
      <c r="AM44" s="18">
        <f t="shared" si="20"/>
        <v>24157.666666666668</v>
      </c>
      <c r="AN44" s="18">
        <f t="shared" si="20"/>
        <v>28713091.333333332</v>
      </c>
      <c r="AO44" s="18">
        <f t="shared" si="20"/>
        <v>39211</v>
      </c>
      <c r="AP44" s="18">
        <f t="shared" si="20"/>
        <v>117914836.66666667</v>
      </c>
      <c r="AU44" s="6"/>
      <c r="AV44" s="5"/>
      <c r="AW44" s="5"/>
      <c r="AX44" s="18"/>
      <c r="AY44" s="18"/>
      <c r="BG44" s="105">
        <f>_xlfn.AGGREGATE(1,6,BG25:BG27)</f>
        <v>124</v>
      </c>
      <c r="BH44" s="77">
        <f>_xlfn.AGGREGATE(1,6,BH25:BH27)</f>
        <v>7.666666666666667</v>
      </c>
      <c r="BI44" s="77">
        <f>_xlfn.AGGREGATE(1,6,BI25:BI27)</f>
        <v>9.3333333333333339</v>
      </c>
      <c r="BJ44" s="77">
        <f>_xlfn.AGGREGATE(1,6,BJ25:BJ27)</f>
        <v>122</v>
      </c>
      <c r="BK44" s="77">
        <f>_xlfn.AGGREGATE(1,6,BK25:BK27)</f>
        <v>124</v>
      </c>
      <c r="BL44" t="s">
        <v>193</v>
      </c>
      <c r="CG44" s="43">
        <f>CG27</f>
        <v>2</v>
      </c>
      <c r="CV44" s="47">
        <v>596000</v>
      </c>
      <c r="CW44" s="18">
        <v>285000</v>
      </c>
      <c r="CX44" s="18">
        <v>202000</v>
      </c>
      <c r="CY44" s="18">
        <f>CY25</f>
        <v>268000</v>
      </c>
      <c r="CZ44" s="18">
        <f t="shared" si="4"/>
        <v>1351000</v>
      </c>
      <c r="DA44" s="18">
        <v>2470660000</v>
      </c>
      <c r="DB44" s="18">
        <v>2759738000</v>
      </c>
      <c r="DC44" s="18">
        <v>8558298000.000001</v>
      </c>
      <c r="DD44" s="18">
        <v>683</v>
      </c>
      <c r="DE44" s="18">
        <v>7005</v>
      </c>
    </row>
  </sheetData>
  <mergeCells count="33">
    <mergeCell ref="BC3:BF3"/>
    <mergeCell ref="D3:G3"/>
    <mergeCell ref="AA3:AH3"/>
    <mergeCell ref="AI3:AP3"/>
    <mergeCell ref="AQ3:AT3"/>
    <mergeCell ref="AU3:BB3"/>
    <mergeCell ref="M3:Q3"/>
    <mergeCell ref="R3:V3"/>
    <mergeCell ref="W3:Z3"/>
    <mergeCell ref="BG3:BM3"/>
    <mergeCell ref="BN3:BR3"/>
    <mergeCell ref="BS3:CD3"/>
    <mergeCell ref="CG3:CN3"/>
    <mergeCell ref="CO3:CU3"/>
    <mergeCell ref="BG4:BK4"/>
    <mergeCell ref="BN4:BR4"/>
    <mergeCell ref="BS4:BX4"/>
    <mergeCell ref="BY4:CA4"/>
    <mergeCell ref="D4:G4"/>
    <mergeCell ref="AA4:AH4"/>
    <mergeCell ref="AI4:AP4"/>
    <mergeCell ref="AQ4:AT4"/>
    <mergeCell ref="AU4:AX4"/>
    <mergeCell ref="AY4:BB4"/>
    <mergeCell ref="H4:L4"/>
    <mergeCell ref="M4:Q4"/>
    <mergeCell ref="R4:V4"/>
    <mergeCell ref="W4:Z4"/>
    <mergeCell ref="CB4:CC4"/>
    <mergeCell ref="CH4:CI4"/>
    <mergeCell ref="CM4:CN4"/>
    <mergeCell ref="CQ4:CR4"/>
    <mergeCell ref="CT4:CU4"/>
  </mergeCells>
  <pageMargins left="0.7" right="0.7" top="0.78740157499999996" bottom="0.78740157499999996" header="0.3" footer="0.3"/>
  <pageSetup paperSize="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0CAB-CAF8-4359-BF40-8097D6C2F8C0}">
  <dimension ref="A1:H50"/>
  <sheetViews>
    <sheetView workbookViewId="0" xr3:uid="{482F39AF-38A0-5F9E-B970-58CB694D77CA}">
      <pane xSplit="3" ySplit="6" topLeftCell="D7" activePane="bottomRight" state="frozen"/>
      <selection pane="bottomRight" activeCell="E34" sqref="E34"/>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s>
  <sheetData>
    <row r="1" spans="1:8">
      <c r="A1" s="1"/>
      <c r="B1" s="1"/>
      <c r="C1" s="10" t="s">
        <v>1</v>
      </c>
      <c r="D1" s="44" t="s">
        <v>2</v>
      </c>
      <c r="E1" s="2" t="s">
        <v>2</v>
      </c>
      <c r="F1" s="2" t="s">
        <v>2</v>
      </c>
      <c r="G1" s="2" t="s">
        <v>2</v>
      </c>
      <c r="H1" s="2" t="s">
        <v>2</v>
      </c>
    </row>
    <row r="2" spans="1:8">
      <c r="A2" s="1"/>
      <c r="B2" s="1"/>
      <c r="C2" s="4"/>
      <c r="D2" s="6" t="s">
        <v>387</v>
      </c>
      <c r="E2" s="7" t="s">
        <v>388</v>
      </c>
      <c r="F2" s="7" t="s">
        <v>389</v>
      </c>
      <c r="G2" s="7" t="s">
        <v>390</v>
      </c>
      <c r="H2" s="7" t="s">
        <v>391</v>
      </c>
    </row>
    <row r="3" spans="1:8">
      <c r="A3" s="8"/>
      <c r="B3" s="8"/>
      <c r="C3" s="8" t="s">
        <v>9</v>
      </c>
      <c r="D3" s="132" t="s">
        <v>21</v>
      </c>
      <c r="E3" s="133"/>
      <c r="F3" s="133"/>
      <c r="G3" s="133"/>
      <c r="H3" s="134"/>
    </row>
    <row r="4" spans="1:8" s="30" customFormat="1" ht="134.25" customHeight="1">
      <c r="A4" s="49"/>
      <c r="B4" s="49"/>
      <c r="C4" s="49" t="s">
        <v>27</v>
      </c>
      <c r="D4" s="135" t="s">
        <v>45</v>
      </c>
      <c r="E4" s="136"/>
      <c r="F4" s="136"/>
      <c r="G4" s="136"/>
      <c r="H4" s="137"/>
    </row>
    <row r="5" spans="1:8" s="30" customFormat="1" ht="75" customHeight="1">
      <c r="A5" s="31"/>
      <c r="B5" s="32"/>
      <c r="C5" s="33" t="s">
        <v>63</v>
      </c>
      <c r="D5" s="36" t="s">
        <v>119</v>
      </c>
      <c r="E5" s="35" t="s">
        <v>120</v>
      </c>
      <c r="F5" s="35" t="s">
        <v>121</v>
      </c>
      <c r="G5" s="35" t="s">
        <v>122</v>
      </c>
      <c r="H5" s="35" t="s">
        <v>123</v>
      </c>
    </row>
    <row r="6" spans="1:8" s="68" customFormat="1" ht="32.25" customHeight="1" thickBot="1">
      <c r="A6" s="57" t="s">
        <v>151</v>
      </c>
      <c r="B6" s="58" t="s">
        <v>152</v>
      </c>
      <c r="C6" s="59" t="s">
        <v>153</v>
      </c>
      <c r="D6" s="63" t="s">
        <v>119</v>
      </c>
      <c r="E6" s="64" t="s">
        <v>120</v>
      </c>
      <c r="F6" s="64" t="s">
        <v>121</v>
      </c>
      <c r="G6" s="64" t="s">
        <v>122</v>
      </c>
      <c r="H6" s="64" t="s">
        <v>123</v>
      </c>
    </row>
    <row r="7" spans="1:8">
      <c r="A7" s="1" t="s">
        <v>190</v>
      </c>
      <c r="B7" s="1" t="s">
        <v>191</v>
      </c>
      <c r="C7" s="1">
        <v>2015</v>
      </c>
      <c r="D7" s="6" t="s">
        <v>192</v>
      </c>
      <c r="E7" s="5" t="s">
        <v>192</v>
      </c>
      <c r="F7" s="5" t="s">
        <v>192</v>
      </c>
      <c r="G7" s="5" t="s">
        <v>192</v>
      </c>
      <c r="H7" s="5" t="s">
        <v>192</v>
      </c>
    </row>
    <row r="8" spans="1:8">
      <c r="A8" s="1"/>
      <c r="B8" s="1"/>
      <c r="C8" s="1">
        <v>2016</v>
      </c>
      <c r="D8" s="47" t="s">
        <v>192</v>
      </c>
      <c r="E8" s="18" t="s">
        <v>192</v>
      </c>
      <c r="F8" s="18" t="s">
        <v>192</v>
      </c>
      <c r="G8" s="18" t="s">
        <v>192</v>
      </c>
      <c r="H8" s="18" t="s">
        <v>192</v>
      </c>
    </row>
    <row r="9" spans="1:8">
      <c r="A9" s="1"/>
      <c r="B9" s="1"/>
      <c r="C9" s="1">
        <v>2017</v>
      </c>
      <c r="D9" s="47" t="s">
        <v>192</v>
      </c>
      <c r="E9" s="18" t="s">
        <v>192</v>
      </c>
      <c r="F9" s="18" t="s">
        <v>192</v>
      </c>
      <c r="G9" s="18" t="s">
        <v>192</v>
      </c>
      <c r="H9" s="18" t="s">
        <v>192</v>
      </c>
    </row>
    <row r="10" spans="1:8">
      <c r="A10" s="1" t="s">
        <v>197</v>
      </c>
      <c r="B10" s="1" t="s">
        <v>198</v>
      </c>
      <c r="C10" s="1">
        <v>2015</v>
      </c>
      <c r="D10" s="6" t="s">
        <v>192</v>
      </c>
      <c r="E10" s="5" t="s">
        <v>192</v>
      </c>
      <c r="F10" s="5" t="s">
        <v>192</v>
      </c>
      <c r="G10" s="5" t="s">
        <v>192</v>
      </c>
      <c r="H10" s="5" t="s">
        <v>192</v>
      </c>
    </row>
    <row r="11" spans="1:8">
      <c r="A11" s="1"/>
      <c r="B11" s="1"/>
      <c r="C11" s="1">
        <v>2016</v>
      </c>
      <c r="D11" s="47" t="s">
        <v>192</v>
      </c>
      <c r="E11" s="18" t="s">
        <v>192</v>
      </c>
      <c r="F11" s="18" t="s">
        <v>192</v>
      </c>
      <c r="G11" s="18" t="s">
        <v>192</v>
      </c>
      <c r="H11" s="18" t="s">
        <v>192</v>
      </c>
    </row>
    <row r="12" spans="1:8">
      <c r="A12" s="1"/>
      <c r="B12" s="1"/>
      <c r="C12" s="1">
        <v>2017</v>
      </c>
      <c r="D12" s="47">
        <v>10</v>
      </c>
      <c r="E12" s="18">
        <v>0</v>
      </c>
      <c r="F12" s="18">
        <v>0</v>
      </c>
      <c r="G12" s="18">
        <v>10</v>
      </c>
      <c r="H12" s="18">
        <v>10</v>
      </c>
    </row>
    <row r="13" spans="1:8">
      <c r="A13" s="1" t="s">
        <v>204</v>
      </c>
      <c r="B13" s="1" t="s">
        <v>205</v>
      </c>
      <c r="C13" s="1">
        <v>2015</v>
      </c>
      <c r="D13" s="47" t="s">
        <v>206</v>
      </c>
      <c r="E13" s="18" t="s">
        <v>206</v>
      </c>
      <c r="F13" s="18" t="s">
        <v>206</v>
      </c>
      <c r="G13" s="18" t="s">
        <v>206</v>
      </c>
      <c r="H13" s="18" t="s">
        <v>206</v>
      </c>
    </row>
    <row r="14" spans="1:8">
      <c r="A14" s="1"/>
      <c r="B14" s="1"/>
      <c r="C14" s="1">
        <v>2016</v>
      </c>
      <c r="D14" s="47" t="s">
        <v>206</v>
      </c>
      <c r="E14" s="18" t="s">
        <v>206</v>
      </c>
      <c r="F14" s="18" t="s">
        <v>206</v>
      </c>
      <c r="G14" s="18" t="s">
        <v>206</v>
      </c>
      <c r="H14" s="18" t="s">
        <v>206</v>
      </c>
    </row>
    <row r="15" spans="1:8">
      <c r="A15" s="1"/>
      <c r="B15" s="1"/>
      <c r="C15" s="1">
        <v>2017</v>
      </c>
      <c r="D15" s="47" t="s">
        <v>206</v>
      </c>
      <c r="E15" s="18" t="s">
        <v>206</v>
      </c>
      <c r="F15" s="18" t="s">
        <v>206</v>
      </c>
      <c r="G15" s="18" t="s">
        <v>206</v>
      </c>
      <c r="H15" s="18" t="s">
        <v>206</v>
      </c>
    </row>
    <row r="16" spans="1:8">
      <c r="A16" s="1" t="s">
        <v>212</v>
      </c>
      <c r="B16" s="1" t="s">
        <v>213</v>
      </c>
      <c r="C16" s="1">
        <v>2015</v>
      </c>
      <c r="D16" s="6" t="s">
        <v>192</v>
      </c>
      <c r="E16" s="5" t="s">
        <v>192</v>
      </c>
      <c r="F16" s="5" t="s">
        <v>192</v>
      </c>
      <c r="G16" s="5" t="s">
        <v>192</v>
      </c>
      <c r="H16" s="5" t="s">
        <v>192</v>
      </c>
    </row>
    <row r="17" spans="1:8">
      <c r="A17" s="1"/>
      <c r="B17" s="1"/>
      <c r="C17" s="1">
        <v>2016</v>
      </c>
      <c r="D17" s="47" t="s">
        <v>192</v>
      </c>
      <c r="E17" s="18" t="s">
        <v>192</v>
      </c>
      <c r="F17" s="18" t="s">
        <v>192</v>
      </c>
      <c r="G17" s="18" t="s">
        <v>192</v>
      </c>
      <c r="H17" s="18" t="s">
        <v>192</v>
      </c>
    </row>
    <row r="18" spans="1:8">
      <c r="A18" s="1"/>
      <c r="B18" s="1"/>
      <c r="C18" s="1">
        <v>2017</v>
      </c>
      <c r="D18" s="47" t="s">
        <v>192</v>
      </c>
      <c r="E18" s="18" t="s">
        <v>192</v>
      </c>
      <c r="F18" s="18" t="s">
        <v>192</v>
      </c>
      <c r="G18" s="18" t="s">
        <v>192</v>
      </c>
      <c r="H18" s="18" t="s">
        <v>192</v>
      </c>
    </row>
    <row r="19" spans="1:8">
      <c r="A19" s="1" t="s">
        <v>219</v>
      </c>
      <c r="B19" s="1" t="s">
        <v>220</v>
      </c>
      <c r="C19" s="1">
        <v>2015</v>
      </c>
      <c r="D19" s="47" t="s">
        <v>206</v>
      </c>
      <c r="E19" s="18" t="s">
        <v>206</v>
      </c>
      <c r="F19" s="18" t="s">
        <v>206</v>
      </c>
      <c r="G19" s="18" t="s">
        <v>206</v>
      </c>
      <c r="H19" s="18" t="s">
        <v>206</v>
      </c>
    </row>
    <row r="20" spans="1:8">
      <c r="A20" s="1"/>
      <c r="B20" s="1"/>
      <c r="C20" s="1">
        <v>2016</v>
      </c>
      <c r="D20" s="47" t="s">
        <v>206</v>
      </c>
      <c r="E20" s="18" t="s">
        <v>206</v>
      </c>
      <c r="F20" s="18" t="s">
        <v>206</v>
      </c>
      <c r="G20" s="18" t="s">
        <v>206</v>
      </c>
      <c r="H20" s="18" t="s">
        <v>206</v>
      </c>
    </row>
    <row r="21" spans="1:8">
      <c r="A21" s="1"/>
      <c r="B21" s="1"/>
      <c r="C21" s="1">
        <v>2017</v>
      </c>
      <c r="D21" s="47" t="s">
        <v>206</v>
      </c>
      <c r="E21" s="18" t="s">
        <v>206</v>
      </c>
      <c r="F21" s="18" t="s">
        <v>206</v>
      </c>
      <c r="G21" s="18" t="s">
        <v>206</v>
      </c>
      <c r="H21" s="18" t="s">
        <v>206</v>
      </c>
    </row>
    <row r="22" spans="1:8">
      <c r="A22" s="10" t="s">
        <v>228</v>
      </c>
      <c r="B22" s="10" t="s">
        <v>229</v>
      </c>
      <c r="C22" s="1">
        <v>2015</v>
      </c>
      <c r="D22" s="47" t="s">
        <v>206</v>
      </c>
      <c r="E22" s="18" t="s">
        <v>206</v>
      </c>
      <c r="F22" s="18" t="s">
        <v>206</v>
      </c>
      <c r="G22" s="18" t="s">
        <v>206</v>
      </c>
      <c r="H22" s="18" t="s">
        <v>206</v>
      </c>
    </row>
    <row r="23" spans="1:8">
      <c r="A23" s="1"/>
      <c r="B23" s="1"/>
      <c r="C23" s="1">
        <v>2016</v>
      </c>
      <c r="D23" s="47" t="s">
        <v>206</v>
      </c>
      <c r="E23" s="18" t="s">
        <v>206</v>
      </c>
      <c r="F23" s="18" t="s">
        <v>206</v>
      </c>
      <c r="G23" s="18" t="s">
        <v>206</v>
      </c>
      <c r="H23" s="18" t="s">
        <v>206</v>
      </c>
    </row>
    <row r="24" spans="1:8">
      <c r="A24" s="1"/>
      <c r="B24" s="1"/>
      <c r="C24" s="1">
        <v>2017</v>
      </c>
      <c r="D24" s="72" t="s">
        <v>230</v>
      </c>
      <c r="E24" s="18">
        <v>0</v>
      </c>
      <c r="F24" s="18">
        <v>9</v>
      </c>
      <c r="G24" s="18">
        <v>9</v>
      </c>
      <c r="H24" s="18">
        <v>9</v>
      </c>
    </row>
    <row r="25" spans="1:8">
      <c r="A25" s="1" t="s">
        <v>237</v>
      </c>
      <c r="B25" s="1" t="s">
        <v>238</v>
      </c>
      <c r="C25" s="1">
        <v>2015</v>
      </c>
      <c r="D25" s="6" t="s">
        <v>192</v>
      </c>
      <c r="E25" s="5" t="s">
        <v>192</v>
      </c>
      <c r="F25" s="5" t="s">
        <v>192</v>
      </c>
      <c r="G25" s="5" t="s">
        <v>192</v>
      </c>
      <c r="H25" s="5" t="s">
        <v>192</v>
      </c>
    </row>
    <row r="26" spans="1:8">
      <c r="A26" s="1"/>
      <c r="B26" s="1"/>
      <c r="C26" s="1">
        <v>2016</v>
      </c>
      <c r="D26" s="47" t="s">
        <v>192</v>
      </c>
      <c r="E26" s="18" t="s">
        <v>192</v>
      </c>
      <c r="F26" s="18" t="s">
        <v>192</v>
      </c>
      <c r="G26" s="18" t="s">
        <v>192</v>
      </c>
      <c r="H26" s="18" t="s">
        <v>192</v>
      </c>
    </row>
    <row r="27" spans="1:8">
      <c r="A27" s="1"/>
      <c r="B27" s="1"/>
      <c r="C27" s="1">
        <v>2017</v>
      </c>
      <c r="D27" s="47" t="s">
        <v>192</v>
      </c>
      <c r="E27" s="18" t="s">
        <v>192</v>
      </c>
      <c r="F27" s="18" t="s">
        <v>192</v>
      </c>
      <c r="G27" s="18" t="s">
        <v>192</v>
      </c>
      <c r="H27" s="18" t="s">
        <v>192</v>
      </c>
    </row>
    <row r="28" spans="1:8">
      <c r="A28" s="1"/>
      <c r="B28" s="1"/>
      <c r="C28" s="1"/>
      <c r="D28" s="47"/>
      <c r="E28" s="18"/>
      <c r="F28" s="18"/>
      <c r="G28" s="18"/>
      <c r="H28" s="18"/>
    </row>
    <row r="29" spans="1:8">
      <c r="A29" s="1"/>
      <c r="B29" s="1"/>
      <c r="C29" s="10" t="s">
        <v>239</v>
      </c>
      <c r="D29" s="72" t="s">
        <v>249</v>
      </c>
      <c r="E29" s="18"/>
      <c r="F29" s="18"/>
      <c r="G29" s="18"/>
      <c r="H29" s="18"/>
    </row>
    <row r="30" spans="1:8">
      <c r="A30" s="1"/>
      <c r="B30" s="1"/>
      <c r="C30" s="1"/>
      <c r="D30" s="47"/>
      <c r="E30" s="18"/>
      <c r="F30" s="18"/>
      <c r="G30" s="18"/>
      <c r="H30" s="18"/>
    </row>
    <row r="31" spans="1:8">
      <c r="A31" s="10"/>
      <c r="B31" s="1"/>
      <c r="C31" s="1"/>
      <c r="D31" s="47"/>
      <c r="E31" s="18"/>
      <c r="F31" s="18"/>
      <c r="G31" s="18"/>
      <c r="H31" s="18"/>
    </row>
    <row r="32" spans="1:8">
      <c r="A32" s="10"/>
      <c r="B32" s="1"/>
      <c r="C32" s="1"/>
      <c r="D32" s="47"/>
      <c r="E32" s="18"/>
      <c r="F32" s="18"/>
      <c r="G32" s="18"/>
      <c r="H32" s="18"/>
    </row>
    <row r="33" spans="1:8">
      <c r="A33" s="37" t="s">
        <v>270</v>
      </c>
      <c r="B33" s="1"/>
      <c r="C33" s="1"/>
      <c r="D33" s="47"/>
      <c r="E33" s="18"/>
      <c r="F33" s="18"/>
      <c r="G33" s="18"/>
      <c r="H33" s="18"/>
    </row>
    <row r="34" spans="1:8">
      <c r="A34" s="37"/>
      <c r="B34" s="1"/>
      <c r="C34" s="1"/>
      <c r="D34" s="47"/>
      <c r="E34" s="18"/>
      <c r="F34" s="18"/>
      <c r="G34" s="18"/>
      <c r="H34" s="18"/>
    </row>
    <row r="35" spans="1:8">
      <c r="A35" s="37"/>
      <c r="B35" s="1"/>
      <c r="C35" s="1"/>
      <c r="D35" s="47"/>
      <c r="E35" s="18"/>
      <c r="F35" s="18"/>
      <c r="G35" s="18"/>
      <c r="H35" s="18"/>
    </row>
    <row r="36" spans="1:8">
      <c r="A36" s="37"/>
      <c r="B36" s="1"/>
      <c r="C36" s="1"/>
      <c r="D36" s="47"/>
      <c r="E36" s="18"/>
      <c r="F36" s="18"/>
      <c r="G36" s="18"/>
      <c r="H36" s="18"/>
    </row>
    <row r="37" spans="1:8" ht="15.75" thickBot="1">
      <c r="A37" s="10" t="s">
        <v>271</v>
      </c>
      <c r="B37" s="10" t="s">
        <v>271</v>
      </c>
      <c r="C37" s="11" t="s">
        <v>272</v>
      </c>
      <c r="D37" s="63"/>
      <c r="E37" s="64"/>
      <c r="F37" s="64"/>
      <c r="G37" s="64"/>
      <c r="H37" s="64"/>
    </row>
    <row r="38" spans="1:8">
      <c r="A38" s="4"/>
      <c r="B38" s="4" t="s">
        <v>191</v>
      </c>
      <c r="C38" s="4" t="s">
        <v>274</v>
      </c>
    </row>
    <row r="39" spans="1:8">
      <c r="A39" s="4"/>
      <c r="B39" s="4" t="s">
        <v>198</v>
      </c>
      <c r="C39" s="4" t="s">
        <v>274</v>
      </c>
    </row>
    <row r="40" spans="1:8">
      <c r="A40" s="4"/>
      <c r="B40" s="4" t="s">
        <v>205</v>
      </c>
      <c r="C40" s="4" t="s">
        <v>274</v>
      </c>
    </row>
    <row r="41" spans="1:8">
      <c r="A41" s="4"/>
      <c r="B41" s="4" t="s">
        <v>213</v>
      </c>
      <c r="C41" s="4" t="s">
        <v>274</v>
      </c>
    </row>
    <row r="42" spans="1:8">
      <c r="A42" s="4"/>
      <c r="B42" s="4" t="s">
        <v>220</v>
      </c>
      <c r="C42" s="4" t="s">
        <v>274</v>
      </c>
    </row>
    <row r="43" spans="1:8">
      <c r="A43" s="4"/>
      <c r="B43" s="4" t="s">
        <v>229</v>
      </c>
      <c r="C43" s="4" t="s">
        <v>274</v>
      </c>
    </row>
    <row r="44" spans="1:8">
      <c r="A44" s="4"/>
      <c r="B44" s="4" t="s">
        <v>238</v>
      </c>
      <c r="C44" s="4" t="s">
        <v>274</v>
      </c>
    </row>
    <row r="48" spans="1:8">
      <c r="B48" s="43"/>
      <c r="C48" s="73"/>
      <c r="D48" t="s">
        <v>392</v>
      </c>
    </row>
    <row r="49" spans="2:4">
      <c r="B49" s="43" t="s">
        <v>198</v>
      </c>
      <c r="C49" s="73">
        <v>2017</v>
      </c>
      <c r="D49">
        <v>10</v>
      </c>
    </row>
    <row r="50" spans="2:4">
      <c r="B50" s="43" t="s">
        <v>229</v>
      </c>
      <c r="C50" s="73">
        <v>2017</v>
      </c>
      <c r="D50">
        <v>9</v>
      </c>
    </row>
  </sheetData>
  <mergeCells count="2">
    <mergeCell ref="D4:H4"/>
    <mergeCell ref="D3:H3"/>
  </mergeCells>
  <pageMargins left="0.7" right="0.7" top="0.78740157499999996" bottom="0.78740157499999996" header="0.3" footer="0.3"/>
  <pageSetup paperSize="9"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6767-10BF-4CE7-AF1C-E3AF3D9A8465}">
  <dimension ref="A1:V44"/>
  <sheetViews>
    <sheetView workbookViewId="0" xr3:uid="{8C13D97A-2044-5A86-BC11-415BEEC55BDE}">
      <pane xSplit="3" ySplit="6" topLeftCell="F15" activePane="bottomRight" state="frozen"/>
      <selection pane="bottomRight" activeCell="M26" sqref="M26"/>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22" max="22" width="11.42578125" style="43"/>
  </cols>
  <sheetData>
    <row r="1" spans="1:22">
      <c r="A1" s="1"/>
      <c r="B1" s="1"/>
      <c r="C1" s="10" t="s">
        <v>1</v>
      </c>
      <c r="D1" s="44" t="s">
        <v>2</v>
      </c>
      <c r="E1" s="2" t="s">
        <v>2</v>
      </c>
      <c r="F1" s="2" t="s">
        <v>2</v>
      </c>
      <c r="G1" s="2" t="s">
        <v>2</v>
      </c>
      <c r="H1" s="2"/>
      <c r="I1" s="2" t="s">
        <v>2</v>
      </c>
      <c r="J1" s="2" t="s">
        <v>2</v>
      </c>
      <c r="K1" s="2" t="s">
        <v>2</v>
      </c>
      <c r="L1" s="2" t="s">
        <v>2</v>
      </c>
      <c r="M1" s="2" t="s">
        <v>2</v>
      </c>
      <c r="N1" s="2" t="s">
        <v>2</v>
      </c>
      <c r="O1" s="2" t="s">
        <v>2</v>
      </c>
      <c r="P1" s="2" t="s">
        <v>2</v>
      </c>
      <c r="Q1" s="3" t="s">
        <v>4</v>
      </c>
      <c r="R1" s="3" t="s">
        <v>4</v>
      </c>
      <c r="S1" s="2" t="s">
        <v>2</v>
      </c>
      <c r="T1" s="3" t="s">
        <v>4</v>
      </c>
      <c r="U1" s="3"/>
      <c r="V1" s="42" t="s">
        <v>5</v>
      </c>
    </row>
    <row r="2" spans="1:22">
      <c r="A2" s="1"/>
      <c r="B2" s="1"/>
      <c r="C2" s="4"/>
      <c r="D2" s="6" t="s">
        <v>393</v>
      </c>
      <c r="E2" s="5" t="s">
        <v>394</v>
      </c>
      <c r="F2" s="5" t="s">
        <v>395</v>
      </c>
      <c r="G2" s="5" t="s">
        <v>396</v>
      </c>
      <c r="H2" s="5"/>
      <c r="I2" s="5" t="s">
        <v>397</v>
      </c>
      <c r="J2" s="5" t="s">
        <v>398</v>
      </c>
      <c r="K2" s="5" t="s">
        <v>399</v>
      </c>
      <c r="L2" s="5" t="s">
        <v>400</v>
      </c>
      <c r="M2" s="5" t="s">
        <v>401</v>
      </c>
      <c r="N2" s="5" t="s">
        <v>402</v>
      </c>
      <c r="O2" s="5" t="s">
        <v>403</v>
      </c>
      <c r="P2" s="5" t="s">
        <v>404</v>
      </c>
      <c r="Q2" s="5"/>
      <c r="R2" s="5"/>
      <c r="S2" s="16" t="s">
        <v>405</v>
      </c>
      <c r="T2" s="5"/>
      <c r="U2" s="5"/>
    </row>
    <row r="3" spans="1:22">
      <c r="A3" s="8"/>
      <c r="B3" s="8"/>
      <c r="C3" s="8" t="s">
        <v>9</v>
      </c>
      <c r="D3" s="132" t="s">
        <v>22</v>
      </c>
      <c r="E3" s="133"/>
      <c r="F3" s="133"/>
      <c r="G3" s="133"/>
      <c r="H3" s="133"/>
      <c r="I3" s="133"/>
      <c r="J3" s="133"/>
      <c r="K3" s="133"/>
      <c r="L3" s="133"/>
      <c r="M3" s="133"/>
      <c r="N3" s="133"/>
      <c r="O3" s="133"/>
      <c r="P3" s="133"/>
      <c r="Q3" s="124"/>
      <c r="R3" s="124"/>
      <c r="S3" s="124"/>
      <c r="T3" s="124"/>
      <c r="U3" s="124"/>
    </row>
    <row r="4" spans="1:22" s="30" customFormat="1" ht="134.25" customHeight="1">
      <c r="A4" s="49"/>
      <c r="B4" s="49"/>
      <c r="C4" s="49" t="s">
        <v>27</v>
      </c>
      <c r="D4" s="135" t="s">
        <v>46</v>
      </c>
      <c r="E4" s="136"/>
      <c r="F4" s="136"/>
      <c r="G4" s="136"/>
      <c r="H4" s="136"/>
      <c r="I4" s="136"/>
      <c r="J4" s="136"/>
      <c r="K4" s="136" t="s">
        <v>47</v>
      </c>
      <c r="L4" s="136"/>
      <c r="M4" s="136"/>
      <c r="N4" s="136" t="s">
        <v>48</v>
      </c>
      <c r="O4" s="136"/>
      <c r="P4" s="128" t="s">
        <v>49</v>
      </c>
      <c r="Q4" s="128" t="s">
        <v>50</v>
      </c>
      <c r="R4" s="128" t="s">
        <v>51</v>
      </c>
      <c r="S4" s="128"/>
      <c r="T4" s="128"/>
      <c r="U4" s="128"/>
      <c r="V4" s="74"/>
    </row>
    <row r="5" spans="1:22" s="30" customFormat="1" ht="75" customHeight="1">
      <c r="A5" s="31"/>
      <c r="B5" s="32"/>
      <c r="C5" s="33" t="s">
        <v>63</v>
      </c>
      <c r="D5" s="38" t="s">
        <v>126</v>
      </c>
      <c r="E5" s="35" t="s">
        <v>127</v>
      </c>
      <c r="F5" s="35" t="s">
        <v>128</v>
      </c>
      <c r="G5" s="35" t="s">
        <v>129</v>
      </c>
      <c r="H5" s="35"/>
      <c r="I5" s="35" t="s">
        <v>130</v>
      </c>
      <c r="J5" s="35" t="s">
        <v>131</v>
      </c>
      <c r="K5" s="39" t="s">
        <v>132</v>
      </c>
      <c r="L5" s="39" t="s">
        <v>133</v>
      </c>
      <c r="M5" s="39" t="s">
        <v>134</v>
      </c>
      <c r="N5" s="39" t="s">
        <v>135</v>
      </c>
      <c r="O5" s="39" t="s">
        <v>134</v>
      </c>
      <c r="P5" s="35" t="s">
        <v>136</v>
      </c>
      <c r="Q5" s="35"/>
      <c r="R5" s="35"/>
      <c r="S5" s="56" t="s">
        <v>406</v>
      </c>
      <c r="T5" s="115"/>
      <c r="U5" s="115"/>
      <c r="V5" s="74" t="s">
        <v>150</v>
      </c>
    </row>
    <row r="6" spans="1:22" s="68" customFormat="1" ht="32.25" customHeight="1" thickBot="1">
      <c r="A6" s="57" t="s">
        <v>151</v>
      </c>
      <c r="B6" s="58" t="s">
        <v>152</v>
      </c>
      <c r="C6" s="59" t="s">
        <v>153</v>
      </c>
      <c r="D6" s="63" t="s">
        <v>164</v>
      </c>
      <c r="E6" s="64" t="s">
        <v>165</v>
      </c>
      <c r="F6" s="64" t="s">
        <v>166</v>
      </c>
      <c r="G6" s="64" t="s">
        <v>167</v>
      </c>
      <c r="H6" s="61" t="s">
        <v>407</v>
      </c>
      <c r="I6" s="64" t="s">
        <v>168</v>
      </c>
      <c r="J6" s="64" t="s">
        <v>169</v>
      </c>
      <c r="K6" s="62" t="s">
        <v>170</v>
      </c>
      <c r="L6" s="62" t="s">
        <v>171</v>
      </c>
      <c r="M6" s="62" t="s">
        <v>134</v>
      </c>
      <c r="N6" s="62" t="s">
        <v>172</v>
      </c>
      <c r="O6" s="62" t="s">
        <v>134</v>
      </c>
      <c r="P6" s="64" t="s">
        <v>136</v>
      </c>
      <c r="Q6" s="61" t="s">
        <v>50</v>
      </c>
      <c r="R6" s="61" t="s">
        <v>174</v>
      </c>
      <c r="S6" s="61" t="s">
        <v>408</v>
      </c>
      <c r="T6" s="61" t="s">
        <v>409</v>
      </c>
      <c r="U6" s="61" t="s">
        <v>410</v>
      </c>
      <c r="V6" s="118" t="s">
        <v>150</v>
      </c>
    </row>
    <row r="7" spans="1:22">
      <c r="A7" s="1" t="s">
        <v>190</v>
      </c>
      <c r="B7" s="1" t="s">
        <v>191</v>
      </c>
      <c r="C7" s="1">
        <v>2015</v>
      </c>
      <c r="D7" s="6" t="s">
        <v>192</v>
      </c>
      <c r="E7" s="5" t="s">
        <v>192</v>
      </c>
      <c r="F7" s="5" t="s">
        <v>192</v>
      </c>
      <c r="G7" s="5" t="s">
        <v>192</v>
      </c>
      <c r="H7" s="5">
        <v>0</v>
      </c>
      <c r="I7" s="5" t="s">
        <v>192</v>
      </c>
      <c r="J7" s="5" t="s">
        <v>192</v>
      </c>
      <c r="K7" s="5">
        <v>0</v>
      </c>
      <c r="L7" s="5">
        <v>0</v>
      </c>
      <c r="M7" s="5" t="s">
        <v>194</v>
      </c>
      <c r="N7" s="5">
        <v>0</v>
      </c>
      <c r="O7" s="5">
        <v>0</v>
      </c>
      <c r="P7" s="5" t="s">
        <v>193</v>
      </c>
      <c r="Q7" s="78" t="e">
        <f>D7/V7</f>
        <v>#VALUE!</v>
      </c>
      <c r="R7" s="78" t="e">
        <f>E7/V7</f>
        <v>#VALUE!</v>
      </c>
      <c r="S7" s="7">
        <v>24</v>
      </c>
      <c r="T7" s="116" t="e">
        <f>F7/S7</f>
        <v>#VALUE!</v>
      </c>
      <c r="U7" s="116" t="e">
        <f>F7/H7</f>
        <v>#VALUE!</v>
      </c>
      <c r="V7" s="6">
        <v>789</v>
      </c>
    </row>
    <row r="8" spans="1:22">
      <c r="A8" s="1"/>
      <c r="B8" s="1"/>
      <c r="C8" s="1">
        <v>2016</v>
      </c>
      <c r="D8" s="47" t="s">
        <v>192</v>
      </c>
      <c r="E8" s="18" t="s">
        <v>192</v>
      </c>
      <c r="F8" s="18" t="s">
        <v>192</v>
      </c>
      <c r="G8" s="18" t="s">
        <v>192</v>
      </c>
      <c r="H8" s="18">
        <v>2</v>
      </c>
      <c r="I8" s="18" t="s">
        <v>192</v>
      </c>
      <c r="J8" s="18" t="s">
        <v>192</v>
      </c>
      <c r="K8" s="5"/>
      <c r="L8" s="5"/>
      <c r="M8" s="5"/>
      <c r="N8" s="5"/>
      <c r="O8" s="5"/>
      <c r="P8" s="5"/>
      <c r="Q8" s="78" t="e">
        <f>D8/V7</f>
        <v>#VALUE!</v>
      </c>
      <c r="R8" s="78" t="e">
        <f>E8/V7</f>
        <v>#VALUE!</v>
      </c>
      <c r="S8" s="55">
        <v>21</v>
      </c>
      <c r="T8" s="116" t="e">
        <f t="shared" ref="T8:T24" si="0">F8/S8</f>
        <v>#VALUE!</v>
      </c>
      <c r="U8" s="116" t="e">
        <f t="shared" ref="U8:U24" si="1">F8/H8</f>
        <v>#VALUE!</v>
      </c>
      <c r="V8" s="6"/>
    </row>
    <row r="9" spans="1:22">
      <c r="A9" s="1"/>
      <c r="B9" s="1"/>
      <c r="C9" s="1">
        <v>2017</v>
      </c>
      <c r="D9" s="47" t="s">
        <v>192</v>
      </c>
      <c r="E9" s="18" t="s">
        <v>192</v>
      </c>
      <c r="F9" s="18" t="s">
        <v>192</v>
      </c>
      <c r="G9" s="18" t="s">
        <v>192</v>
      </c>
      <c r="H9" s="18">
        <v>1</v>
      </c>
      <c r="I9" s="18" t="s">
        <v>192</v>
      </c>
      <c r="J9" s="18" t="s">
        <v>192</v>
      </c>
      <c r="K9" s="5"/>
      <c r="L9" s="5"/>
      <c r="M9" s="5"/>
      <c r="N9" s="5"/>
      <c r="O9" s="5"/>
      <c r="P9" s="5"/>
      <c r="Q9" s="78" t="e">
        <f>D9/V7</f>
        <v>#VALUE!</v>
      </c>
      <c r="R9" s="78" t="e">
        <f>E9/V7</f>
        <v>#VALUE!</v>
      </c>
      <c r="S9" s="55">
        <v>26</v>
      </c>
      <c r="T9" s="116" t="e">
        <f t="shared" si="0"/>
        <v>#VALUE!</v>
      </c>
      <c r="U9" s="116" t="e">
        <f t="shared" si="1"/>
        <v>#VALUE!</v>
      </c>
      <c r="V9" s="6"/>
    </row>
    <row r="10" spans="1:22">
      <c r="A10" s="1" t="s">
        <v>197</v>
      </c>
      <c r="B10" s="1" t="s">
        <v>198</v>
      </c>
      <c r="C10" s="1">
        <v>2015</v>
      </c>
      <c r="D10" s="6">
        <v>20</v>
      </c>
      <c r="E10" s="5">
        <v>18</v>
      </c>
      <c r="F10" s="5">
        <v>3</v>
      </c>
      <c r="G10" s="5">
        <v>3</v>
      </c>
      <c r="H10" s="5">
        <v>12</v>
      </c>
      <c r="I10" s="5" t="s">
        <v>192</v>
      </c>
      <c r="J10" s="5" t="s">
        <v>192</v>
      </c>
      <c r="K10" s="5" t="s">
        <v>199</v>
      </c>
      <c r="L10" s="5" t="s">
        <v>200</v>
      </c>
      <c r="M10" s="5">
        <v>0</v>
      </c>
      <c r="N10" s="85" t="s">
        <v>201</v>
      </c>
      <c r="O10" s="5">
        <v>0</v>
      </c>
      <c r="P10" s="5" t="s">
        <v>134</v>
      </c>
      <c r="Q10" s="78">
        <f>D10/V10</f>
        <v>4.1008816895632561E-3</v>
      </c>
      <c r="R10" s="78">
        <f>E10/V10</f>
        <v>3.6907935206069303E-3</v>
      </c>
      <c r="S10" s="7">
        <v>140.9</v>
      </c>
      <c r="T10" s="116">
        <f t="shared" si="0"/>
        <v>2.1291696238466998E-2</v>
      </c>
      <c r="U10" s="116">
        <f t="shared" si="1"/>
        <v>0.25</v>
      </c>
      <c r="V10" s="6">
        <v>4877</v>
      </c>
    </row>
    <row r="11" spans="1:22">
      <c r="A11" s="1"/>
      <c r="B11" s="1"/>
      <c r="C11" s="1">
        <v>2016</v>
      </c>
      <c r="D11" s="47">
        <v>23</v>
      </c>
      <c r="E11" s="18">
        <v>22</v>
      </c>
      <c r="F11" s="18">
        <v>7</v>
      </c>
      <c r="G11" s="18">
        <v>7</v>
      </c>
      <c r="H11" s="18">
        <v>12</v>
      </c>
      <c r="I11" s="18" t="s">
        <v>192</v>
      </c>
      <c r="J11" s="18" t="s">
        <v>192</v>
      </c>
      <c r="K11" s="5"/>
      <c r="L11" s="5"/>
      <c r="M11" s="5"/>
      <c r="N11" s="87"/>
      <c r="O11" s="5"/>
      <c r="P11" s="5"/>
      <c r="Q11" s="78">
        <f>D11/V10</f>
        <v>4.7160139429977448E-3</v>
      </c>
      <c r="R11" s="78">
        <f>E11/V10</f>
        <v>4.5109698585195819E-3</v>
      </c>
      <c r="S11" s="55">
        <v>147.69999999999999</v>
      </c>
      <c r="T11" s="116">
        <f t="shared" si="0"/>
        <v>4.7393364928909956E-2</v>
      </c>
      <c r="U11" s="116">
        <f t="shared" si="1"/>
        <v>0.58333333333333337</v>
      </c>
      <c r="V11" s="6"/>
    </row>
    <row r="12" spans="1:22">
      <c r="A12" s="1"/>
      <c r="B12" s="1"/>
      <c r="C12" s="1">
        <v>2017</v>
      </c>
      <c r="D12" s="47">
        <v>14</v>
      </c>
      <c r="E12" s="18">
        <v>13</v>
      </c>
      <c r="F12" s="18">
        <v>6</v>
      </c>
      <c r="G12" s="18">
        <v>6</v>
      </c>
      <c r="H12" s="18">
        <v>11</v>
      </c>
      <c r="I12" s="18">
        <v>0</v>
      </c>
      <c r="J12" s="18">
        <v>0</v>
      </c>
      <c r="K12" s="5"/>
      <c r="L12" s="5"/>
      <c r="M12" s="5"/>
      <c r="N12" s="87"/>
      <c r="O12" s="5"/>
      <c r="P12" s="5"/>
      <c r="Q12" s="78">
        <f>D12/V10</f>
        <v>2.8706171826942792E-3</v>
      </c>
      <c r="R12" s="78">
        <f>E12/V10</f>
        <v>2.6655730982161163E-3</v>
      </c>
      <c r="S12" s="55">
        <v>162.19999999999999</v>
      </c>
      <c r="T12" s="116">
        <f t="shared" si="0"/>
        <v>3.6991368680641186E-2</v>
      </c>
      <c r="U12" s="116">
        <f t="shared" si="1"/>
        <v>0.54545454545454541</v>
      </c>
      <c r="V12" s="6"/>
    </row>
    <row r="13" spans="1:22">
      <c r="A13" s="1" t="s">
        <v>204</v>
      </c>
      <c r="B13" s="1" t="s">
        <v>205</v>
      </c>
      <c r="C13" s="1">
        <v>2015</v>
      </c>
      <c r="D13" s="47">
        <v>305</v>
      </c>
      <c r="E13" s="18">
        <v>189</v>
      </c>
      <c r="F13" s="18">
        <v>4</v>
      </c>
      <c r="G13" s="18">
        <v>3</v>
      </c>
      <c r="H13" s="5">
        <v>8</v>
      </c>
      <c r="I13" s="5" t="s">
        <v>207</v>
      </c>
      <c r="J13" s="5" t="s">
        <v>207</v>
      </c>
      <c r="K13" s="5" t="s">
        <v>134</v>
      </c>
      <c r="L13" s="86" t="s">
        <v>208</v>
      </c>
      <c r="M13" s="5">
        <v>0</v>
      </c>
      <c r="N13" s="87" t="s">
        <v>209</v>
      </c>
      <c r="O13" s="5">
        <v>0</v>
      </c>
      <c r="P13" s="5" t="s">
        <v>193</v>
      </c>
      <c r="Q13" s="78">
        <f>D13/V13</f>
        <v>8.8559814169570261E-2</v>
      </c>
      <c r="R13" s="78">
        <f>E13/V13</f>
        <v>5.4878048780487805E-2</v>
      </c>
      <c r="S13" s="7">
        <v>42</v>
      </c>
      <c r="T13" s="116">
        <f t="shared" si="0"/>
        <v>9.5238095238095233E-2</v>
      </c>
      <c r="U13" s="116">
        <f t="shared" si="1"/>
        <v>0.5</v>
      </c>
      <c r="V13" s="6">
        <v>3444</v>
      </c>
    </row>
    <row r="14" spans="1:22">
      <c r="A14" s="1"/>
      <c r="B14" s="1"/>
      <c r="C14" s="1">
        <v>2016</v>
      </c>
      <c r="D14" s="47">
        <v>393</v>
      </c>
      <c r="E14" s="18">
        <v>268</v>
      </c>
      <c r="F14" s="18">
        <v>3</v>
      </c>
      <c r="G14" s="18">
        <v>3</v>
      </c>
      <c r="H14" s="18">
        <v>8</v>
      </c>
      <c r="I14" s="18" t="s">
        <v>207</v>
      </c>
      <c r="J14" s="18" t="s">
        <v>207</v>
      </c>
      <c r="K14" s="5"/>
      <c r="L14" s="5"/>
      <c r="M14" s="5"/>
      <c r="N14" s="87"/>
      <c r="O14" s="5"/>
      <c r="P14" s="5"/>
      <c r="Q14" s="78">
        <f>D14/V13</f>
        <v>0.11411149825783973</v>
      </c>
      <c r="R14" s="78">
        <f>E14/V13</f>
        <v>7.7816492450638791E-2</v>
      </c>
      <c r="S14" s="55">
        <v>40</v>
      </c>
      <c r="T14" s="116">
        <f t="shared" si="0"/>
        <v>7.4999999999999997E-2</v>
      </c>
      <c r="U14" s="116">
        <f t="shared" si="1"/>
        <v>0.375</v>
      </c>
      <c r="V14" s="6"/>
    </row>
    <row r="15" spans="1:22">
      <c r="A15" s="1"/>
      <c r="B15" s="1"/>
      <c r="C15" s="1">
        <v>2017</v>
      </c>
      <c r="D15" s="47">
        <v>250</v>
      </c>
      <c r="E15" s="18">
        <v>152</v>
      </c>
      <c r="F15" s="18">
        <v>1</v>
      </c>
      <c r="G15" s="18">
        <v>0</v>
      </c>
      <c r="H15" s="18">
        <v>4</v>
      </c>
      <c r="I15" s="18" t="s">
        <v>207</v>
      </c>
      <c r="J15" s="18" t="s">
        <v>207</v>
      </c>
      <c r="K15" s="5"/>
      <c r="L15" s="5"/>
      <c r="M15" s="5"/>
      <c r="N15" s="87"/>
      <c r="O15" s="5"/>
      <c r="P15" s="5"/>
      <c r="Q15" s="78">
        <f>D15/V13</f>
        <v>7.2590011614401859E-2</v>
      </c>
      <c r="R15" s="78">
        <f>E15/V13</f>
        <v>4.4134727061556328E-2</v>
      </c>
      <c r="S15" s="55">
        <v>42</v>
      </c>
      <c r="T15" s="116">
        <f t="shared" si="0"/>
        <v>2.3809523809523808E-2</v>
      </c>
      <c r="U15" s="116">
        <f t="shared" si="1"/>
        <v>0.25</v>
      </c>
      <c r="V15" s="6"/>
    </row>
    <row r="16" spans="1:22">
      <c r="A16" s="1" t="s">
        <v>212</v>
      </c>
      <c r="B16" s="1" t="s">
        <v>213</v>
      </c>
      <c r="C16" s="1">
        <v>2015</v>
      </c>
      <c r="D16" s="6" t="s">
        <v>192</v>
      </c>
      <c r="E16" s="5" t="s">
        <v>192</v>
      </c>
      <c r="F16" s="5" t="s">
        <v>192</v>
      </c>
      <c r="G16" s="5" t="s">
        <v>192</v>
      </c>
      <c r="H16" s="5">
        <v>3</v>
      </c>
      <c r="I16" s="5" t="s">
        <v>192</v>
      </c>
      <c r="J16" s="5" t="s">
        <v>192</v>
      </c>
      <c r="K16" s="5">
        <v>0</v>
      </c>
      <c r="L16" s="5" t="s">
        <v>214</v>
      </c>
      <c r="M16" s="5">
        <v>0</v>
      </c>
      <c r="N16" s="87" t="s">
        <v>215</v>
      </c>
      <c r="O16" s="5">
        <v>0</v>
      </c>
      <c r="P16" s="5" t="s">
        <v>192</v>
      </c>
      <c r="Q16" s="5" t="s">
        <v>192</v>
      </c>
      <c r="R16" s="5" t="s">
        <v>192</v>
      </c>
      <c r="S16" s="7">
        <v>60</v>
      </c>
      <c r="T16" s="5" t="s">
        <v>192</v>
      </c>
      <c r="U16" s="5" t="s">
        <v>192</v>
      </c>
      <c r="V16" s="6">
        <v>2680</v>
      </c>
    </row>
    <row r="17" spans="1:22">
      <c r="A17" s="1"/>
      <c r="B17" s="1"/>
      <c r="C17" s="1">
        <v>2016</v>
      </c>
      <c r="D17" s="47" t="s">
        <v>192</v>
      </c>
      <c r="E17" s="18" t="s">
        <v>192</v>
      </c>
      <c r="F17" s="18" t="s">
        <v>192</v>
      </c>
      <c r="G17" s="18" t="s">
        <v>192</v>
      </c>
      <c r="H17" s="18">
        <v>6</v>
      </c>
      <c r="I17" s="18" t="s">
        <v>192</v>
      </c>
      <c r="J17" s="18" t="s">
        <v>192</v>
      </c>
      <c r="K17" s="5"/>
      <c r="L17" s="5"/>
      <c r="M17" s="5"/>
      <c r="N17" s="87"/>
      <c r="O17" s="5"/>
      <c r="P17" s="5"/>
      <c r="Q17" s="18" t="s">
        <v>192</v>
      </c>
      <c r="R17" s="18" t="s">
        <v>192</v>
      </c>
      <c r="S17" s="55">
        <v>59</v>
      </c>
      <c r="T17" s="18" t="s">
        <v>192</v>
      </c>
      <c r="U17" s="18" t="s">
        <v>192</v>
      </c>
      <c r="V17" s="6"/>
    </row>
    <row r="18" spans="1:22">
      <c r="A18" s="1"/>
      <c r="B18" s="1"/>
      <c r="C18" s="1">
        <v>2017</v>
      </c>
      <c r="D18" s="47" t="s">
        <v>192</v>
      </c>
      <c r="E18" s="18" t="s">
        <v>192</v>
      </c>
      <c r="F18" s="18" t="s">
        <v>192</v>
      </c>
      <c r="G18" s="18" t="s">
        <v>192</v>
      </c>
      <c r="H18" s="18">
        <v>5</v>
      </c>
      <c r="I18" s="18" t="s">
        <v>192</v>
      </c>
      <c r="J18" s="18" t="s">
        <v>192</v>
      </c>
      <c r="K18" s="5"/>
      <c r="L18" s="5"/>
      <c r="M18" s="5"/>
      <c r="N18" s="87"/>
      <c r="O18" s="5"/>
      <c r="P18" s="5"/>
      <c r="Q18" s="18" t="s">
        <v>192</v>
      </c>
      <c r="R18" s="18" t="s">
        <v>192</v>
      </c>
      <c r="S18" s="55">
        <v>55</v>
      </c>
      <c r="T18" s="18" t="s">
        <v>192</v>
      </c>
      <c r="U18" s="18" t="s">
        <v>192</v>
      </c>
      <c r="V18" s="6"/>
    </row>
    <row r="19" spans="1:22">
      <c r="A19" s="1" t="s">
        <v>219</v>
      </c>
      <c r="B19" s="1" t="s">
        <v>220</v>
      </c>
      <c r="C19" s="1">
        <v>2015</v>
      </c>
      <c r="D19" s="6" t="s">
        <v>192</v>
      </c>
      <c r="E19" s="5" t="s">
        <v>192</v>
      </c>
      <c r="F19" s="5" t="s">
        <v>192</v>
      </c>
      <c r="G19" s="5" t="s">
        <v>192</v>
      </c>
      <c r="H19" s="89" t="s">
        <v>192</v>
      </c>
      <c r="I19" s="5" t="s">
        <v>192</v>
      </c>
      <c r="J19" s="5" t="s">
        <v>192</v>
      </c>
      <c r="K19" s="85" t="s">
        <v>223</v>
      </c>
      <c r="L19" s="5">
        <v>0</v>
      </c>
      <c r="M19" s="5">
        <v>0</v>
      </c>
      <c r="N19" s="85" t="s">
        <v>224</v>
      </c>
      <c r="O19" s="5">
        <v>0</v>
      </c>
      <c r="P19" s="5" t="s">
        <v>192</v>
      </c>
      <c r="Q19" s="5" t="s">
        <v>192</v>
      </c>
      <c r="R19" s="5" t="s">
        <v>192</v>
      </c>
      <c r="S19" s="89" t="s">
        <v>192</v>
      </c>
      <c r="T19" s="5" t="s">
        <v>192</v>
      </c>
      <c r="U19" s="5" t="s">
        <v>192</v>
      </c>
      <c r="V19" s="6">
        <v>46708</v>
      </c>
    </row>
    <row r="20" spans="1:22">
      <c r="A20" s="1"/>
      <c r="B20" s="1"/>
      <c r="C20" s="1">
        <v>2016</v>
      </c>
      <c r="D20" s="47" t="s">
        <v>192</v>
      </c>
      <c r="E20" s="18" t="s">
        <v>192</v>
      </c>
      <c r="F20" s="18" t="s">
        <v>192</v>
      </c>
      <c r="G20" s="18" t="s">
        <v>192</v>
      </c>
      <c r="H20" s="89" t="s">
        <v>192</v>
      </c>
      <c r="I20" s="18" t="s">
        <v>192</v>
      </c>
      <c r="J20" s="18" t="s">
        <v>192</v>
      </c>
      <c r="K20" s="5"/>
      <c r="L20" s="5"/>
      <c r="M20" s="5"/>
      <c r="N20" s="5"/>
      <c r="O20" s="5"/>
      <c r="P20" s="5"/>
      <c r="Q20" s="18" t="s">
        <v>192</v>
      </c>
      <c r="R20" s="18" t="s">
        <v>192</v>
      </c>
      <c r="S20" s="89" t="s">
        <v>192</v>
      </c>
      <c r="T20" s="18" t="s">
        <v>192</v>
      </c>
      <c r="U20" s="18" t="s">
        <v>192</v>
      </c>
      <c r="V20" s="6"/>
    </row>
    <row r="21" spans="1:22">
      <c r="A21" s="1"/>
      <c r="B21" s="1"/>
      <c r="C21" s="1">
        <v>2017</v>
      </c>
      <c r="D21" s="47" t="s">
        <v>192</v>
      </c>
      <c r="E21" s="18" t="s">
        <v>192</v>
      </c>
      <c r="F21" s="18" t="s">
        <v>192</v>
      </c>
      <c r="G21" s="18" t="s">
        <v>192</v>
      </c>
      <c r="H21" s="89" t="s">
        <v>192</v>
      </c>
      <c r="I21" s="18" t="s">
        <v>192</v>
      </c>
      <c r="J21" s="18" t="s">
        <v>192</v>
      </c>
      <c r="K21" s="5"/>
      <c r="L21" s="5"/>
      <c r="M21" s="5"/>
      <c r="N21" s="5"/>
      <c r="O21" s="5"/>
      <c r="P21" s="5"/>
      <c r="Q21" s="18" t="s">
        <v>192</v>
      </c>
      <c r="R21" s="18" t="s">
        <v>192</v>
      </c>
      <c r="S21" s="89" t="s">
        <v>192</v>
      </c>
      <c r="T21" s="18" t="s">
        <v>192</v>
      </c>
      <c r="U21" s="18" t="s">
        <v>192</v>
      </c>
      <c r="V21" s="6"/>
    </row>
    <row r="22" spans="1:22">
      <c r="A22" s="10" t="s">
        <v>228</v>
      </c>
      <c r="B22" s="10" t="s">
        <v>229</v>
      </c>
      <c r="C22" s="1">
        <v>2015</v>
      </c>
      <c r="D22" s="47">
        <v>0</v>
      </c>
      <c r="E22" s="18">
        <v>0</v>
      </c>
      <c r="F22" s="18">
        <v>0</v>
      </c>
      <c r="G22" s="18">
        <v>0</v>
      </c>
      <c r="H22" s="18">
        <v>13</v>
      </c>
      <c r="I22" s="18">
        <v>0</v>
      </c>
      <c r="J22" s="18">
        <v>0</v>
      </c>
      <c r="K22" s="5"/>
      <c r="L22" s="5"/>
      <c r="M22" s="5" t="s">
        <v>134</v>
      </c>
      <c r="N22" s="16" t="s">
        <v>206</v>
      </c>
      <c r="O22" s="16" t="s">
        <v>206</v>
      </c>
      <c r="P22" s="16" t="s">
        <v>206</v>
      </c>
      <c r="Q22" s="78">
        <f>D22/V22</f>
        <v>0</v>
      </c>
      <c r="R22" s="78">
        <f>E22/V22</f>
        <v>0</v>
      </c>
      <c r="S22" s="55">
        <v>216</v>
      </c>
      <c r="T22" s="116">
        <f t="shared" si="0"/>
        <v>0</v>
      </c>
      <c r="U22" s="116">
        <f t="shared" si="1"/>
        <v>0</v>
      </c>
      <c r="V22" s="43">
        <v>9816</v>
      </c>
    </row>
    <row r="23" spans="1:22">
      <c r="A23" s="1"/>
      <c r="B23" s="1"/>
      <c r="C23" s="1">
        <v>2016</v>
      </c>
      <c r="D23" s="47">
        <v>0</v>
      </c>
      <c r="E23" s="18">
        <v>0</v>
      </c>
      <c r="F23" s="18">
        <v>0</v>
      </c>
      <c r="G23" s="18">
        <v>0</v>
      </c>
      <c r="H23" s="18">
        <v>7</v>
      </c>
      <c r="I23" s="18">
        <v>0</v>
      </c>
      <c r="J23" s="18">
        <v>0</v>
      </c>
      <c r="K23" s="5"/>
      <c r="L23" s="5"/>
      <c r="M23" s="5"/>
      <c r="N23" s="5"/>
      <c r="O23" s="5"/>
      <c r="P23" s="5"/>
      <c r="Q23" s="78">
        <f>D23/V22</f>
        <v>0</v>
      </c>
      <c r="R23" s="78">
        <f>E23/V22</f>
        <v>0</v>
      </c>
      <c r="S23" s="55">
        <v>213</v>
      </c>
      <c r="T23" s="116">
        <f t="shared" si="0"/>
        <v>0</v>
      </c>
      <c r="U23" s="116">
        <f t="shared" si="1"/>
        <v>0</v>
      </c>
    </row>
    <row r="24" spans="1:22">
      <c r="A24" s="1"/>
      <c r="B24" s="1"/>
      <c r="C24" s="1">
        <v>2017</v>
      </c>
      <c r="D24" s="47">
        <v>0</v>
      </c>
      <c r="E24" s="18">
        <v>0</v>
      </c>
      <c r="F24" s="18">
        <v>0</v>
      </c>
      <c r="G24" s="18">
        <v>0</v>
      </c>
      <c r="H24" s="18">
        <v>21</v>
      </c>
      <c r="I24" s="18">
        <v>0</v>
      </c>
      <c r="J24" s="18">
        <v>0</v>
      </c>
      <c r="K24" s="5"/>
      <c r="L24" s="5"/>
      <c r="M24" s="5"/>
      <c r="N24" s="5"/>
      <c r="O24" s="5"/>
      <c r="P24" s="5"/>
      <c r="Q24" s="78">
        <f>D24/V22</f>
        <v>0</v>
      </c>
      <c r="R24" s="78">
        <f>E24/V22</f>
        <v>0</v>
      </c>
      <c r="S24" s="55">
        <v>195</v>
      </c>
      <c r="T24" s="116">
        <f t="shared" si="0"/>
        <v>0</v>
      </c>
      <c r="U24" s="116">
        <f t="shared" si="1"/>
        <v>0</v>
      </c>
    </row>
    <row r="25" spans="1:22">
      <c r="A25" s="1" t="s">
        <v>237</v>
      </c>
      <c r="B25" s="1" t="s">
        <v>238</v>
      </c>
      <c r="C25" s="1">
        <v>2015</v>
      </c>
      <c r="D25" s="6" t="s">
        <v>192</v>
      </c>
      <c r="E25" s="5" t="s">
        <v>192</v>
      </c>
      <c r="F25" s="5" t="s">
        <v>192</v>
      </c>
      <c r="G25" s="5" t="s">
        <v>192</v>
      </c>
      <c r="H25" s="5">
        <v>7</v>
      </c>
      <c r="I25" s="5" t="s">
        <v>192</v>
      </c>
      <c r="J25" s="5" t="s">
        <v>192</v>
      </c>
      <c r="K25" s="5" t="s">
        <v>192</v>
      </c>
      <c r="L25" s="5" t="s">
        <v>192</v>
      </c>
      <c r="M25" s="5" t="s">
        <v>192</v>
      </c>
      <c r="N25" s="5" t="s">
        <v>192</v>
      </c>
      <c r="O25" s="5" t="s">
        <v>192</v>
      </c>
      <c r="P25" s="5" t="s">
        <v>192</v>
      </c>
      <c r="Q25" s="5" t="s">
        <v>192</v>
      </c>
      <c r="R25" s="5" t="s">
        <v>192</v>
      </c>
      <c r="S25" s="7">
        <v>115</v>
      </c>
      <c r="T25" s="5" t="s">
        <v>192</v>
      </c>
      <c r="U25" s="5" t="s">
        <v>192</v>
      </c>
      <c r="V25" s="6">
        <v>7005</v>
      </c>
    </row>
    <row r="26" spans="1:22">
      <c r="A26" s="1"/>
      <c r="B26" s="1"/>
      <c r="C26" s="1">
        <v>2016</v>
      </c>
      <c r="D26" s="47" t="s">
        <v>192</v>
      </c>
      <c r="E26" s="18" t="s">
        <v>192</v>
      </c>
      <c r="F26" s="18" t="s">
        <v>192</v>
      </c>
      <c r="G26" s="18" t="s">
        <v>192</v>
      </c>
      <c r="H26" s="18">
        <v>8</v>
      </c>
      <c r="I26" s="18" t="s">
        <v>192</v>
      </c>
      <c r="J26" s="18" t="s">
        <v>192</v>
      </c>
      <c r="K26" s="5"/>
      <c r="L26" s="5"/>
      <c r="M26" s="5"/>
      <c r="N26" s="5"/>
      <c r="O26" s="5"/>
      <c r="P26" s="5"/>
      <c r="Q26" s="18" t="s">
        <v>192</v>
      </c>
      <c r="R26" s="18" t="s">
        <v>192</v>
      </c>
      <c r="S26" s="55">
        <v>115</v>
      </c>
      <c r="T26" s="18" t="s">
        <v>192</v>
      </c>
      <c r="U26" s="18" t="s">
        <v>192</v>
      </c>
      <c r="V26" s="6"/>
    </row>
    <row r="27" spans="1:22">
      <c r="A27" s="1"/>
      <c r="B27" s="1"/>
      <c r="C27" s="1">
        <v>2017</v>
      </c>
      <c r="D27" s="47" t="s">
        <v>192</v>
      </c>
      <c r="E27" s="18" t="s">
        <v>192</v>
      </c>
      <c r="F27" s="18" t="s">
        <v>192</v>
      </c>
      <c r="G27" s="18" t="s">
        <v>192</v>
      </c>
      <c r="H27" s="18">
        <v>8</v>
      </c>
      <c r="I27" s="18" t="s">
        <v>192</v>
      </c>
      <c r="J27" s="18" t="s">
        <v>192</v>
      </c>
      <c r="K27" s="5"/>
      <c r="L27" s="5"/>
      <c r="M27" s="5"/>
      <c r="N27" s="5"/>
      <c r="O27" s="5"/>
      <c r="P27" s="5"/>
      <c r="Q27" s="18" t="s">
        <v>192</v>
      </c>
      <c r="R27" s="18" t="s">
        <v>192</v>
      </c>
      <c r="S27" s="55">
        <v>142</v>
      </c>
      <c r="T27" s="18" t="s">
        <v>192</v>
      </c>
      <c r="U27" s="18" t="s">
        <v>192</v>
      </c>
      <c r="V27" s="6"/>
    </row>
    <row r="28" spans="1:22">
      <c r="A28" s="1"/>
      <c r="B28" s="1"/>
      <c r="C28" s="1"/>
      <c r="D28" s="47"/>
      <c r="E28" s="18"/>
      <c r="F28" s="18"/>
      <c r="G28" s="18"/>
      <c r="H28" s="18"/>
      <c r="I28" s="18"/>
      <c r="J28" s="18"/>
      <c r="K28" s="5"/>
      <c r="L28" s="5"/>
      <c r="M28" s="5"/>
      <c r="N28" s="5"/>
      <c r="O28" s="5"/>
      <c r="P28" s="5"/>
      <c r="Q28" s="15"/>
      <c r="R28" s="15"/>
      <c r="S28" s="15"/>
      <c r="T28" s="15"/>
      <c r="U28" s="15"/>
      <c r="V28" s="6"/>
    </row>
    <row r="29" spans="1:22">
      <c r="A29" s="1"/>
      <c r="B29" s="1"/>
      <c r="C29" s="10" t="s">
        <v>239</v>
      </c>
      <c r="D29" s="72" t="s">
        <v>250</v>
      </c>
      <c r="E29" s="18"/>
      <c r="F29" s="18"/>
      <c r="G29" s="18"/>
      <c r="H29" s="18"/>
      <c r="I29" s="18"/>
      <c r="J29" s="18"/>
      <c r="K29" s="5"/>
      <c r="M29" s="5"/>
      <c r="N29" s="16" t="s">
        <v>251</v>
      </c>
      <c r="O29" s="5"/>
      <c r="P29" s="5"/>
      <c r="Q29" s="15"/>
      <c r="R29" s="15"/>
      <c r="S29" s="15"/>
      <c r="T29" s="15"/>
      <c r="U29" s="15"/>
      <c r="V29" s="6"/>
    </row>
    <row r="30" spans="1:22">
      <c r="A30" s="1"/>
      <c r="B30" s="1"/>
      <c r="C30" s="1"/>
      <c r="D30" s="47"/>
      <c r="E30" s="18"/>
      <c r="F30" s="18"/>
      <c r="G30" s="18"/>
      <c r="H30" s="18"/>
      <c r="I30" s="18"/>
      <c r="J30" s="18"/>
      <c r="K30" s="5"/>
      <c r="L30" s="5"/>
      <c r="M30" s="5"/>
      <c r="N30" s="5"/>
      <c r="O30" s="5"/>
      <c r="P30" s="5"/>
      <c r="Q30" s="15"/>
      <c r="R30" s="15"/>
      <c r="S30" s="15"/>
      <c r="T30" s="15"/>
      <c r="U30" s="15"/>
      <c r="V30" s="6"/>
    </row>
    <row r="31" spans="1:22">
      <c r="A31" s="10"/>
      <c r="B31" s="1"/>
      <c r="C31" s="1"/>
      <c r="D31" s="47"/>
      <c r="E31" s="18"/>
      <c r="F31" s="18"/>
      <c r="G31" s="18"/>
      <c r="H31" s="18"/>
      <c r="I31" s="18"/>
      <c r="J31" s="18"/>
      <c r="K31" s="5"/>
      <c r="L31" s="5"/>
      <c r="M31" s="5"/>
      <c r="N31" s="5"/>
      <c r="O31" s="5"/>
      <c r="P31" s="5"/>
      <c r="Q31" s="15"/>
      <c r="R31" s="15"/>
      <c r="S31" s="15"/>
      <c r="T31" s="15"/>
      <c r="U31" s="15"/>
      <c r="V31" s="6"/>
    </row>
    <row r="32" spans="1:22">
      <c r="A32" s="10"/>
      <c r="B32" s="1"/>
      <c r="C32" s="1"/>
      <c r="D32" s="47"/>
      <c r="E32" s="18"/>
      <c r="F32" s="18"/>
      <c r="G32" s="18"/>
      <c r="H32" s="18"/>
      <c r="I32" s="18"/>
      <c r="J32" s="18"/>
      <c r="K32" s="5"/>
      <c r="L32" s="5"/>
      <c r="M32" s="5"/>
      <c r="N32" s="5"/>
      <c r="O32" s="5"/>
      <c r="P32" s="5"/>
      <c r="Q32" s="15"/>
      <c r="R32" s="15"/>
      <c r="S32" s="15"/>
      <c r="T32" s="15"/>
      <c r="U32" s="15"/>
      <c r="V32" s="6"/>
    </row>
    <row r="33" spans="1:22">
      <c r="A33" s="37" t="s">
        <v>270</v>
      </c>
      <c r="B33" s="1"/>
      <c r="C33" s="1"/>
      <c r="D33" s="47"/>
      <c r="E33" s="18"/>
      <c r="F33" s="18"/>
      <c r="G33" s="18"/>
      <c r="H33" s="18"/>
      <c r="I33" s="18"/>
      <c r="J33" s="18"/>
      <c r="K33" s="5"/>
      <c r="L33" s="5"/>
      <c r="M33" s="5"/>
      <c r="N33" s="5"/>
      <c r="O33" s="5"/>
      <c r="P33" s="5"/>
      <c r="Q33" s="15"/>
      <c r="R33" s="15"/>
      <c r="S33" s="15"/>
      <c r="T33" s="15"/>
      <c r="U33" s="15"/>
      <c r="V33" s="6"/>
    </row>
    <row r="34" spans="1:22">
      <c r="A34" s="37"/>
      <c r="B34" s="1"/>
      <c r="C34" s="1"/>
      <c r="D34" s="47"/>
      <c r="E34" s="18"/>
      <c r="F34" s="18"/>
      <c r="G34" s="18"/>
      <c r="H34" s="18"/>
      <c r="I34" s="18"/>
      <c r="J34" s="18"/>
      <c r="K34" s="5"/>
      <c r="L34" s="5"/>
      <c r="M34" s="5"/>
      <c r="N34" s="5"/>
      <c r="O34" s="5"/>
      <c r="P34" s="5"/>
      <c r="Q34" s="15"/>
      <c r="R34" s="15"/>
      <c r="S34" s="15"/>
      <c r="T34" s="15"/>
      <c r="U34" s="15"/>
      <c r="V34" s="6"/>
    </row>
    <row r="35" spans="1:22">
      <c r="A35" s="37"/>
      <c r="B35" s="1"/>
      <c r="C35" s="1"/>
      <c r="D35" s="47"/>
      <c r="E35" s="18"/>
      <c r="F35" s="18"/>
      <c r="G35" s="18"/>
      <c r="H35" s="18"/>
      <c r="I35" s="18"/>
      <c r="J35" s="18"/>
      <c r="K35" s="5"/>
      <c r="L35" s="5"/>
      <c r="M35" s="5"/>
      <c r="N35" s="5"/>
      <c r="O35" s="5"/>
      <c r="P35" s="5"/>
      <c r="Q35" s="15"/>
      <c r="R35" s="15"/>
      <c r="S35" s="15"/>
      <c r="T35" s="15"/>
      <c r="U35" s="15"/>
      <c r="V35" s="6"/>
    </row>
    <row r="36" spans="1:22">
      <c r="A36" s="37"/>
      <c r="B36" s="1"/>
      <c r="C36" s="1"/>
      <c r="D36" s="47"/>
      <c r="E36" s="18"/>
      <c r="F36" s="18"/>
      <c r="G36" s="18"/>
      <c r="H36" s="18"/>
      <c r="I36" s="18"/>
      <c r="J36" s="18"/>
      <c r="K36" s="5"/>
      <c r="L36" s="5"/>
      <c r="M36" s="5"/>
      <c r="N36" s="5"/>
      <c r="O36" s="5"/>
      <c r="P36" s="5"/>
      <c r="Q36" s="15"/>
      <c r="R36" s="15"/>
      <c r="S36" s="15"/>
      <c r="T36" s="15"/>
      <c r="U36" s="15"/>
      <c r="V36" s="6"/>
    </row>
    <row r="37" spans="1:22" ht="15.75" thickBot="1">
      <c r="A37" s="10" t="s">
        <v>271</v>
      </c>
      <c r="B37" s="10" t="s">
        <v>271</v>
      </c>
      <c r="C37" s="11" t="s">
        <v>272</v>
      </c>
      <c r="D37" s="63"/>
      <c r="E37" s="64"/>
      <c r="F37" s="64"/>
      <c r="G37" s="64"/>
      <c r="H37" s="61"/>
      <c r="I37" s="64"/>
      <c r="J37" s="64"/>
      <c r="K37" s="62"/>
      <c r="L37" s="62"/>
      <c r="M37" s="62"/>
      <c r="N37" s="62"/>
      <c r="O37" s="62"/>
      <c r="P37" s="64"/>
      <c r="Q37" s="61"/>
      <c r="R37" s="61"/>
      <c r="S37" s="61"/>
      <c r="T37" s="61"/>
      <c r="U37" s="61"/>
      <c r="V37" s="118" t="s">
        <v>150</v>
      </c>
    </row>
    <row r="38" spans="1:22">
      <c r="A38" s="4"/>
      <c r="B38" s="4" t="s">
        <v>191</v>
      </c>
      <c r="C38" s="4" t="s">
        <v>274</v>
      </c>
      <c r="V38" s="6">
        <v>789</v>
      </c>
    </row>
    <row r="39" spans="1:22">
      <c r="A39" s="4"/>
      <c r="B39" s="4" t="s">
        <v>198</v>
      </c>
      <c r="C39" s="4" t="s">
        <v>274</v>
      </c>
      <c r="V39" s="6">
        <v>4877</v>
      </c>
    </row>
    <row r="40" spans="1:22">
      <c r="A40" s="4"/>
      <c r="B40" s="4" t="s">
        <v>205</v>
      </c>
      <c r="C40" s="4" t="s">
        <v>274</v>
      </c>
      <c r="V40" s="6">
        <v>3444</v>
      </c>
    </row>
    <row r="41" spans="1:22">
      <c r="A41" s="4"/>
      <c r="B41" s="4" t="s">
        <v>213</v>
      </c>
      <c r="C41" s="4" t="s">
        <v>274</v>
      </c>
      <c r="V41" s="6">
        <v>2680</v>
      </c>
    </row>
    <row r="42" spans="1:22">
      <c r="A42" s="4"/>
      <c r="B42" s="4" t="s">
        <v>220</v>
      </c>
      <c r="C42" s="4" t="s">
        <v>274</v>
      </c>
      <c r="V42" s="6">
        <v>46708</v>
      </c>
    </row>
    <row r="43" spans="1:22">
      <c r="A43" s="4"/>
      <c r="B43" s="4" t="s">
        <v>229</v>
      </c>
      <c r="C43" s="4" t="s">
        <v>274</v>
      </c>
      <c r="V43" s="43" t="s">
        <v>411</v>
      </c>
    </row>
    <row r="44" spans="1:22">
      <c r="A44" s="4"/>
      <c r="B44" s="4" t="s">
        <v>238</v>
      </c>
      <c r="C44" s="4" t="s">
        <v>274</v>
      </c>
      <c r="V44" s="6">
        <v>7005</v>
      </c>
    </row>
  </sheetData>
  <mergeCells count="4">
    <mergeCell ref="D4:J4"/>
    <mergeCell ref="K4:M4"/>
    <mergeCell ref="N4:O4"/>
    <mergeCell ref="D3:P3"/>
  </mergeCells>
  <hyperlinks>
    <hyperlink ref="L13" r:id="rId1" xr:uid="{9D54C9A2-3161-418A-9AD7-447BFDB3BF1D}"/>
  </hyperlinks>
  <pageMargins left="0.7" right="0.7" top="0.78740157499999996" bottom="0.78740157499999996" header="0.3" footer="0.3"/>
  <pageSetup paperSize="9" orientation="portrait" horizontalDpi="4294967293" verticalDpi="4294967293"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F97B-C79D-4B7C-9707-6FEB663EB725}">
  <dimension ref="A1:L49"/>
  <sheetViews>
    <sheetView workbookViewId="0" xr3:uid="{F41E5A51-3E7D-5335-9124-68C80615E317}">
      <pane xSplit="3" ySplit="6" topLeftCell="D7" activePane="bottomRight" state="frozen"/>
      <selection pane="bottomRight" activeCell="D15" sqref="D15:G15"/>
      <selection pane="bottomLeft" activeCell="A7" sqref="A7"/>
      <selection pane="topRight" activeCell="D1" sqref="D1"/>
    </sheetView>
  </sheetViews>
  <sheetFormatPr defaultColWidth="11.42578125" defaultRowHeight="15"/>
  <cols>
    <col min="1" max="1" width="21.85546875" customWidth="1"/>
    <col min="3" max="3" width="16.140625" customWidth="1"/>
    <col min="12" max="12" width="14.28515625" bestFit="1" customWidth="1"/>
  </cols>
  <sheetData>
    <row r="1" spans="1:12">
      <c r="A1" s="1"/>
      <c r="B1" s="1"/>
      <c r="C1" s="10" t="s">
        <v>1</v>
      </c>
      <c r="D1" s="2" t="s">
        <v>2</v>
      </c>
      <c r="E1" s="2" t="s">
        <v>2</v>
      </c>
      <c r="F1" s="2" t="s">
        <v>2</v>
      </c>
      <c r="G1" s="2" t="s">
        <v>2</v>
      </c>
      <c r="H1" s="2" t="s">
        <v>2</v>
      </c>
      <c r="I1" s="2" t="s">
        <v>2</v>
      </c>
      <c r="J1" s="2" t="s">
        <v>2</v>
      </c>
      <c r="K1" s="2" t="s">
        <v>2</v>
      </c>
      <c r="L1" s="3" t="s">
        <v>4</v>
      </c>
    </row>
    <row r="2" spans="1:12">
      <c r="A2" s="1"/>
      <c r="B2" s="1"/>
      <c r="C2" s="4"/>
      <c r="D2" s="6" t="s">
        <v>412</v>
      </c>
      <c r="E2" s="5" t="s">
        <v>413</v>
      </c>
      <c r="F2" s="5" t="s">
        <v>414</v>
      </c>
      <c r="G2" s="5" t="s">
        <v>415</v>
      </c>
      <c r="H2" s="5" t="s">
        <v>416</v>
      </c>
      <c r="I2" s="5" t="s">
        <v>417</v>
      </c>
      <c r="J2" s="5" t="s">
        <v>418</v>
      </c>
      <c r="K2" s="5" t="s">
        <v>419</v>
      </c>
      <c r="L2" s="5"/>
    </row>
    <row r="3" spans="1:12">
      <c r="A3" s="8"/>
      <c r="B3" s="8"/>
      <c r="C3" s="8" t="s">
        <v>9</v>
      </c>
      <c r="D3" s="132" t="s">
        <v>23</v>
      </c>
      <c r="E3" s="133"/>
      <c r="F3" s="133"/>
      <c r="G3" s="133"/>
      <c r="H3" s="133"/>
      <c r="I3" s="133"/>
      <c r="J3" s="133"/>
      <c r="K3" s="133"/>
      <c r="L3" s="124"/>
    </row>
    <row r="4" spans="1:12" s="30" customFormat="1" ht="46.5" customHeight="1">
      <c r="A4" s="49"/>
      <c r="B4" s="49"/>
      <c r="C4" s="49" t="s">
        <v>27</v>
      </c>
      <c r="D4" s="127" t="s">
        <v>52</v>
      </c>
      <c r="E4" s="136" t="s">
        <v>53</v>
      </c>
      <c r="F4" s="136"/>
      <c r="G4" s="128" t="s">
        <v>54</v>
      </c>
      <c r="H4" s="128" t="s">
        <v>55</v>
      </c>
      <c r="I4" s="128" t="s">
        <v>56</v>
      </c>
      <c r="J4" s="136" t="s">
        <v>57</v>
      </c>
      <c r="K4" s="136"/>
      <c r="L4" s="128"/>
    </row>
    <row r="5" spans="1:12" s="30" customFormat="1" ht="75" customHeight="1">
      <c r="A5" s="31"/>
      <c r="B5" s="32"/>
      <c r="C5" s="33" t="s">
        <v>63</v>
      </c>
      <c r="D5" s="38" t="s">
        <v>87</v>
      </c>
      <c r="E5" s="40" t="s">
        <v>137</v>
      </c>
      <c r="F5" s="40" t="s">
        <v>138</v>
      </c>
      <c r="G5" s="40" t="s">
        <v>139</v>
      </c>
      <c r="H5" s="40" t="s">
        <v>140</v>
      </c>
      <c r="I5" s="40" t="s">
        <v>141</v>
      </c>
      <c r="J5" s="41" t="s">
        <v>142</v>
      </c>
      <c r="K5" s="41" t="s">
        <v>143</v>
      </c>
      <c r="L5" s="41"/>
    </row>
    <row r="6" spans="1:12" s="68" customFormat="1" ht="32.25" customHeight="1" thickBot="1">
      <c r="A6" s="57" t="s">
        <v>151</v>
      </c>
      <c r="B6" s="58" t="s">
        <v>152</v>
      </c>
      <c r="C6" s="59" t="s">
        <v>153</v>
      </c>
      <c r="D6" s="63" t="s">
        <v>175</v>
      </c>
      <c r="E6" s="61" t="s">
        <v>420</v>
      </c>
      <c r="F6" s="61" t="s">
        <v>421</v>
      </c>
      <c r="G6" s="109" t="s">
        <v>178</v>
      </c>
      <c r="H6" s="64" t="s">
        <v>179</v>
      </c>
      <c r="I6" s="64" t="s">
        <v>180</v>
      </c>
      <c r="J6" s="62" t="s">
        <v>172</v>
      </c>
      <c r="K6" s="62" t="s">
        <v>134</v>
      </c>
      <c r="L6" s="62" t="s">
        <v>422</v>
      </c>
    </row>
    <row r="7" spans="1:12">
      <c r="A7" s="1" t="s">
        <v>190</v>
      </c>
      <c r="B7" s="1" t="s">
        <v>191</v>
      </c>
      <c r="C7" s="1">
        <v>2015</v>
      </c>
      <c r="D7" s="43"/>
      <c r="E7" s="18"/>
      <c r="F7" s="18"/>
      <c r="G7" s="73"/>
    </row>
    <row r="8" spans="1:12">
      <c r="A8" s="1"/>
      <c r="B8" s="1"/>
      <c r="C8" s="1">
        <v>2016</v>
      </c>
      <c r="D8" s="43"/>
      <c r="E8" s="18"/>
      <c r="F8" s="18"/>
      <c r="G8" s="73"/>
    </row>
    <row r="9" spans="1:12">
      <c r="A9" s="1"/>
      <c r="B9" s="1"/>
      <c r="C9" s="1">
        <v>2017</v>
      </c>
      <c r="D9" s="6">
        <v>0</v>
      </c>
      <c r="E9" s="18">
        <v>73063</v>
      </c>
      <c r="F9" s="18">
        <v>146799</v>
      </c>
      <c r="G9" s="7" t="s">
        <v>423</v>
      </c>
      <c r="H9" s="5">
        <v>0</v>
      </c>
      <c r="I9" s="5">
        <v>0</v>
      </c>
      <c r="J9" s="5" t="s">
        <v>195</v>
      </c>
      <c r="K9" s="5">
        <v>0</v>
      </c>
      <c r="L9" s="93">
        <f t="shared" ref="L9:L27" si="0">D9/E9</f>
        <v>0</v>
      </c>
    </row>
    <row r="10" spans="1:12">
      <c r="A10" s="1" t="s">
        <v>197</v>
      </c>
      <c r="B10" s="1" t="s">
        <v>198</v>
      </c>
      <c r="C10" s="1">
        <v>2015</v>
      </c>
      <c r="D10" s="6"/>
      <c r="E10" s="18"/>
      <c r="F10" s="18"/>
      <c r="G10" s="7"/>
      <c r="H10" s="5"/>
      <c r="I10" s="5"/>
      <c r="J10" s="5"/>
      <c r="K10" s="5"/>
    </row>
    <row r="11" spans="1:12">
      <c r="A11" s="1"/>
      <c r="B11" s="1"/>
      <c r="C11" s="1">
        <v>2016</v>
      </c>
      <c r="D11" s="6"/>
      <c r="E11" s="18"/>
      <c r="F11" s="18"/>
      <c r="G11" s="7"/>
      <c r="H11" s="5"/>
      <c r="I11" s="5"/>
      <c r="J11" s="5"/>
      <c r="K11" s="5"/>
    </row>
    <row r="12" spans="1:12">
      <c r="A12" s="1"/>
      <c r="B12" s="1"/>
      <c r="C12" s="1">
        <v>2017</v>
      </c>
      <c r="D12" s="6">
        <v>13</v>
      </c>
      <c r="E12" s="18">
        <v>50000</v>
      </c>
      <c r="F12" s="18">
        <v>80000</v>
      </c>
      <c r="G12" s="7" t="s">
        <v>192</v>
      </c>
      <c r="H12" s="5" t="s">
        <v>192</v>
      </c>
      <c r="I12" s="5" t="s">
        <v>202</v>
      </c>
      <c r="J12" s="5">
        <v>0</v>
      </c>
      <c r="K12" s="5" t="s">
        <v>203</v>
      </c>
      <c r="L12" s="93">
        <f t="shared" si="0"/>
        <v>2.5999999999999998E-4</v>
      </c>
    </row>
    <row r="13" spans="1:12">
      <c r="A13" s="1" t="s">
        <v>204</v>
      </c>
      <c r="B13" s="1" t="s">
        <v>205</v>
      </c>
      <c r="C13" s="1">
        <v>2015</v>
      </c>
      <c r="D13" s="6"/>
      <c r="E13" s="18"/>
      <c r="F13" s="18"/>
      <c r="G13" s="7"/>
      <c r="H13" s="5"/>
      <c r="I13" s="5"/>
      <c r="J13" s="5"/>
      <c r="K13" s="5"/>
    </row>
    <row r="14" spans="1:12">
      <c r="A14" s="1"/>
      <c r="B14" s="1"/>
      <c r="C14" s="1">
        <v>2016</v>
      </c>
      <c r="D14" s="6"/>
      <c r="E14" s="18"/>
      <c r="F14" s="18"/>
      <c r="G14" s="7"/>
      <c r="H14" s="5"/>
      <c r="I14" s="5"/>
      <c r="J14" s="5"/>
      <c r="K14" s="5"/>
    </row>
    <row r="15" spans="1:12">
      <c r="A15" s="1"/>
      <c r="B15" s="1"/>
      <c r="C15" s="1">
        <v>2017</v>
      </c>
      <c r="D15" s="6">
        <v>5</v>
      </c>
      <c r="E15" s="18">
        <v>22643</v>
      </c>
      <c r="F15" s="18">
        <v>49274</v>
      </c>
      <c r="G15" s="7">
        <v>1563</v>
      </c>
      <c r="H15" s="5" t="s">
        <v>210</v>
      </c>
      <c r="I15" s="5">
        <v>90</v>
      </c>
      <c r="J15" s="5">
        <v>0</v>
      </c>
      <c r="K15" s="5" t="s">
        <v>134</v>
      </c>
      <c r="L15" s="93">
        <f t="shared" si="0"/>
        <v>2.2081879609592368E-4</v>
      </c>
    </row>
    <row r="16" spans="1:12">
      <c r="A16" s="1" t="s">
        <v>212</v>
      </c>
      <c r="B16" s="1" t="s">
        <v>213</v>
      </c>
      <c r="C16" s="1">
        <v>2015</v>
      </c>
      <c r="D16" s="6"/>
      <c r="E16" s="18"/>
      <c r="F16" s="18"/>
      <c r="G16" s="7"/>
      <c r="H16" s="5"/>
      <c r="I16" s="5"/>
      <c r="J16" s="5"/>
      <c r="K16" s="5"/>
    </row>
    <row r="17" spans="1:12">
      <c r="A17" s="1"/>
      <c r="B17" s="1"/>
      <c r="C17" s="1">
        <v>2016</v>
      </c>
      <c r="D17" s="6"/>
      <c r="E17" s="18"/>
      <c r="F17" s="18"/>
      <c r="G17" s="7"/>
      <c r="H17" s="5"/>
      <c r="I17" s="5"/>
      <c r="J17" s="5"/>
      <c r="K17" s="5"/>
    </row>
    <row r="18" spans="1:12">
      <c r="A18" s="1"/>
      <c r="B18" s="1"/>
      <c r="C18" s="1">
        <v>2017</v>
      </c>
      <c r="D18" s="51" t="s">
        <v>206</v>
      </c>
      <c r="E18" s="18">
        <v>21269</v>
      </c>
      <c r="F18" s="18">
        <v>62796</v>
      </c>
      <c r="G18" s="89" t="s">
        <v>216</v>
      </c>
      <c r="H18" s="5">
        <v>0</v>
      </c>
      <c r="I18" s="5">
        <v>0</v>
      </c>
      <c r="J18" s="5">
        <v>0</v>
      </c>
      <c r="K18" s="5">
        <v>0</v>
      </c>
      <c r="L18" t="s">
        <v>206</v>
      </c>
    </row>
    <row r="19" spans="1:12">
      <c r="A19" s="1" t="s">
        <v>219</v>
      </c>
      <c r="B19" s="1" t="s">
        <v>220</v>
      </c>
      <c r="C19" s="1">
        <v>2015</v>
      </c>
      <c r="D19" s="6"/>
      <c r="E19" s="18"/>
      <c r="F19" s="18"/>
      <c r="G19" s="7"/>
      <c r="H19" s="5"/>
      <c r="I19" s="5"/>
      <c r="J19" s="5"/>
      <c r="K19" s="5"/>
    </row>
    <row r="20" spans="1:12">
      <c r="A20" s="1"/>
      <c r="B20" s="1"/>
      <c r="C20" s="1">
        <v>2016</v>
      </c>
      <c r="D20" s="6"/>
      <c r="E20" s="18"/>
      <c r="F20" s="18"/>
      <c r="G20" s="7"/>
      <c r="H20" s="5"/>
      <c r="I20" s="5"/>
      <c r="J20" s="5"/>
      <c r="K20" s="5"/>
    </row>
    <row r="21" spans="1:12">
      <c r="A21" s="1"/>
      <c r="B21" s="1"/>
      <c r="C21" s="1">
        <v>2017</v>
      </c>
      <c r="D21" s="6">
        <v>10</v>
      </c>
      <c r="E21" s="18">
        <v>235690</v>
      </c>
      <c r="F21" s="18">
        <v>42302</v>
      </c>
      <c r="G21" s="7" t="s">
        <v>225</v>
      </c>
      <c r="H21" s="5" t="s">
        <v>226</v>
      </c>
      <c r="I21" s="5">
        <v>0</v>
      </c>
      <c r="J21" s="5">
        <v>0</v>
      </c>
      <c r="K21" s="5" t="s">
        <v>227</v>
      </c>
      <c r="L21" s="93">
        <f t="shared" si="0"/>
        <v>4.2428613857185285E-5</v>
      </c>
    </row>
    <row r="22" spans="1:12">
      <c r="A22" s="10" t="s">
        <v>228</v>
      </c>
      <c r="B22" s="10" t="s">
        <v>229</v>
      </c>
      <c r="C22" s="1">
        <v>2015</v>
      </c>
      <c r="D22" s="6"/>
      <c r="E22" s="18"/>
      <c r="F22" s="18"/>
      <c r="G22" s="7"/>
      <c r="H22" s="5"/>
      <c r="I22" s="5"/>
      <c r="J22" s="5"/>
      <c r="K22" s="5"/>
      <c r="L22" s="29"/>
    </row>
    <row r="23" spans="1:12">
      <c r="A23" s="1"/>
      <c r="B23" s="1"/>
      <c r="C23" s="1">
        <v>2016</v>
      </c>
      <c r="D23" s="6"/>
      <c r="E23" s="18"/>
      <c r="F23" s="18"/>
      <c r="G23" s="7"/>
      <c r="H23" s="5"/>
      <c r="I23" s="5"/>
      <c r="J23" s="5"/>
      <c r="K23" s="5"/>
      <c r="L23" s="29"/>
    </row>
    <row r="24" spans="1:12">
      <c r="A24" s="1"/>
      <c r="B24" s="1"/>
      <c r="C24" s="1">
        <v>2017</v>
      </c>
      <c r="D24" s="51">
        <v>9</v>
      </c>
      <c r="E24" s="18">
        <v>93562</v>
      </c>
      <c r="F24" s="18">
        <v>150500</v>
      </c>
      <c r="G24" s="89" t="s">
        <v>231</v>
      </c>
      <c r="H24" s="5" t="s">
        <v>206</v>
      </c>
      <c r="I24" s="5" t="s">
        <v>232</v>
      </c>
      <c r="J24" s="5">
        <v>0</v>
      </c>
      <c r="K24" s="5" t="s">
        <v>134</v>
      </c>
      <c r="L24" s="93">
        <f t="shared" si="0"/>
        <v>9.6192898826446638E-5</v>
      </c>
    </row>
    <row r="25" spans="1:12">
      <c r="A25" s="1" t="s">
        <v>237</v>
      </c>
      <c r="B25" s="1" t="s">
        <v>238</v>
      </c>
      <c r="C25" s="1">
        <v>2015</v>
      </c>
      <c r="D25" s="6"/>
      <c r="E25" s="18"/>
      <c r="F25" s="18"/>
      <c r="G25" s="7"/>
      <c r="H25" s="5"/>
      <c r="I25" s="5"/>
      <c r="J25" s="5"/>
      <c r="K25" s="5"/>
      <c r="L25" s="29"/>
    </row>
    <row r="26" spans="1:12">
      <c r="A26" s="1"/>
      <c r="B26" s="1"/>
      <c r="C26" s="1">
        <v>2016</v>
      </c>
      <c r="D26" s="6"/>
      <c r="E26" s="18"/>
      <c r="F26" s="18"/>
      <c r="G26" s="7"/>
      <c r="H26" s="5"/>
      <c r="I26" s="5"/>
      <c r="J26" s="5"/>
      <c r="K26" s="5"/>
      <c r="L26" s="29"/>
    </row>
    <row r="27" spans="1:12">
      <c r="A27" s="1"/>
      <c r="B27" s="1"/>
      <c r="C27" s="1">
        <v>2017</v>
      </c>
      <c r="D27" s="6">
        <v>2</v>
      </c>
      <c r="E27" s="18">
        <v>29560</v>
      </c>
      <c r="F27" s="18">
        <v>96289</v>
      </c>
      <c r="G27" s="7" t="s">
        <v>192</v>
      </c>
      <c r="H27" s="5" t="s">
        <v>192</v>
      </c>
      <c r="I27" s="5">
        <v>0</v>
      </c>
      <c r="J27" s="5">
        <v>0</v>
      </c>
      <c r="K27" s="5" t="s">
        <v>134</v>
      </c>
      <c r="L27" s="93">
        <f t="shared" si="0"/>
        <v>6.7658998646820032E-5</v>
      </c>
    </row>
    <row r="28" spans="1:12">
      <c r="A28" s="1"/>
      <c r="B28" s="1"/>
      <c r="C28" s="1"/>
      <c r="D28" s="6"/>
      <c r="E28" s="5"/>
      <c r="F28" s="5"/>
      <c r="G28" s="5"/>
      <c r="H28" s="5"/>
      <c r="I28" s="5"/>
      <c r="J28" s="5"/>
      <c r="K28" s="5"/>
      <c r="L28" s="94"/>
    </row>
    <row r="29" spans="1:12">
      <c r="A29" s="1"/>
      <c r="B29" s="1"/>
      <c r="C29" s="10" t="s">
        <v>239</v>
      </c>
      <c r="D29" s="51" t="s">
        <v>252</v>
      </c>
      <c r="E29" s="16" t="s">
        <v>253</v>
      </c>
      <c r="F29" s="16" t="s">
        <v>253</v>
      </c>
      <c r="G29" s="5"/>
      <c r="H29" s="5"/>
      <c r="I29" s="5"/>
      <c r="J29" s="5"/>
      <c r="K29" s="5"/>
      <c r="L29" s="5"/>
    </row>
    <row r="30" spans="1:12">
      <c r="A30" s="1"/>
      <c r="B30" s="1"/>
      <c r="C30" s="1"/>
      <c r="D30" s="51" t="s">
        <v>261</v>
      </c>
      <c r="E30" s="16" t="s">
        <v>262</v>
      </c>
      <c r="F30" s="16" t="s">
        <v>263</v>
      </c>
      <c r="G30" s="5"/>
      <c r="H30" s="5"/>
      <c r="I30" s="5"/>
      <c r="J30" s="5"/>
      <c r="K30" s="5"/>
      <c r="L30" s="5"/>
    </row>
    <row r="31" spans="1:12">
      <c r="A31" s="10"/>
      <c r="B31" s="1"/>
      <c r="C31" s="1"/>
      <c r="E31" s="5"/>
      <c r="F31" s="5"/>
      <c r="G31" s="5"/>
      <c r="H31" s="5"/>
      <c r="I31" s="5"/>
      <c r="J31" s="5"/>
      <c r="K31" s="5"/>
      <c r="L31" s="5"/>
    </row>
    <row r="32" spans="1:12">
      <c r="A32" s="10"/>
      <c r="B32" s="1"/>
      <c r="C32" s="1"/>
      <c r="D32" s="6"/>
      <c r="E32" s="5"/>
      <c r="F32" s="5"/>
      <c r="G32" s="5"/>
      <c r="H32" s="5"/>
      <c r="I32" s="5"/>
      <c r="J32" s="5"/>
      <c r="K32" s="5"/>
      <c r="L32" s="5"/>
    </row>
    <row r="33" spans="1:12">
      <c r="A33" s="37" t="s">
        <v>270</v>
      </c>
      <c r="B33" s="1"/>
      <c r="C33" s="1"/>
      <c r="D33" s="6"/>
      <c r="E33" s="5"/>
      <c r="F33" s="5"/>
      <c r="G33" s="5"/>
      <c r="H33" s="5"/>
      <c r="I33" s="5"/>
      <c r="J33" s="5"/>
      <c r="K33" s="5"/>
      <c r="L33" s="5"/>
    </row>
    <row r="34" spans="1:12">
      <c r="A34" s="37"/>
      <c r="B34" s="1"/>
      <c r="C34" s="1"/>
      <c r="D34" s="6"/>
      <c r="E34" s="5"/>
      <c r="F34" s="5"/>
      <c r="G34" s="5"/>
      <c r="H34" s="5"/>
      <c r="I34" s="5"/>
      <c r="J34" s="5"/>
      <c r="K34" s="5"/>
      <c r="L34" s="5"/>
    </row>
    <row r="35" spans="1:12">
      <c r="A35" s="37"/>
      <c r="B35" s="1"/>
      <c r="C35" s="1"/>
      <c r="D35" s="6"/>
      <c r="E35" s="5"/>
      <c r="F35" s="5"/>
      <c r="G35" s="5"/>
      <c r="H35" s="5"/>
      <c r="I35" s="5"/>
      <c r="J35" s="5"/>
      <c r="K35" s="5"/>
      <c r="L35" s="5"/>
    </row>
    <row r="36" spans="1:12">
      <c r="A36" s="37"/>
      <c r="B36" s="1"/>
      <c r="C36" s="1"/>
      <c r="D36" s="6"/>
      <c r="E36" s="5"/>
      <c r="F36" s="5"/>
      <c r="G36" s="5"/>
      <c r="H36" s="5"/>
      <c r="I36" s="5"/>
      <c r="J36" s="5"/>
      <c r="K36" s="5"/>
      <c r="L36" s="5"/>
    </row>
    <row r="37" spans="1:12" ht="15.75" thickBot="1">
      <c r="A37" s="10" t="s">
        <v>271</v>
      </c>
      <c r="B37" s="10" t="s">
        <v>271</v>
      </c>
      <c r="C37" s="11" t="s">
        <v>272</v>
      </c>
      <c r="D37" s="63" t="s">
        <v>175</v>
      </c>
      <c r="E37" s="61" t="s">
        <v>420</v>
      </c>
      <c r="F37" s="61" t="s">
        <v>421</v>
      </c>
      <c r="G37" s="109" t="s">
        <v>178</v>
      </c>
      <c r="H37" s="64" t="s">
        <v>179</v>
      </c>
      <c r="I37" s="64" t="s">
        <v>180</v>
      </c>
      <c r="J37" s="62" t="s">
        <v>172</v>
      </c>
      <c r="K37" s="62" t="s">
        <v>134</v>
      </c>
      <c r="L37" s="62" t="s">
        <v>422</v>
      </c>
    </row>
    <row r="38" spans="1:12">
      <c r="A38" s="4"/>
      <c r="B38" s="4" t="s">
        <v>191</v>
      </c>
      <c r="C38" s="4" t="s">
        <v>274</v>
      </c>
      <c r="D38">
        <f>D9</f>
        <v>0</v>
      </c>
      <c r="H38">
        <f>H9</f>
        <v>0</v>
      </c>
    </row>
    <row r="39" spans="1:12">
      <c r="A39" s="4"/>
      <c r="B39" s="4" t="s">
        <v>198</v>
      </c>
      <c r="C39" s="4" t="s">
        <v>274</v>
      </c>
      <c r="D39">
        <f>D12</f>
        <v>13</v>
      </c>
      <c r="H39" t="str">
        <f>H12</f>
        <v>NA</v>
      </c>
    </row>
    <row r="40" spans="1:12">
      <c r="A40" s="4"/>
      <c r="B40" s="4" t="s">
        <v>205</v>
      </c>
      <c r="C40" s="4" t="s">
        <v>274</v>
      </c>
      <c r="D40">
        <v>5</v>
      </c>
      <c r="H40" t="str">
        <f>H15</f>
        <v>once per year</v>
      </c>
    </row>
    <row r="41" spans="1:12">
      <c r="A41" s="4"/>
      <c r="B41" s="4" t="s">
        <v>213</v>
      </c>
      <c r="C41" s="4" t="s">
        <v>274</v>
      </c>
      <c r="D41" t="str">
        <f>D18</f>
        <v>N/A</v>
      </c>
      <c r="H41">
        <f>H18</f>
        <v>0</v>
      </c>
    </row>
    <row r="42" spans="1:12">
      <c r="A42" s="4"/>
      <c r="B42" s="4" t="s">
        <v>220</v>
      </c>
      <c r="C42" s="4" t="s">
        <v>274</v>
      </c>
      <c r="D42">
        <v>10</v>
      </c>
      <c r="H42" t="s">
        <v>192</v>
      </c>
    </row>
    <row r="43" spans="1:12">
      <c r="A43" s="4"/>
      <c r="B43" s="4" t="s">
        <v>229</v>
      </c>
      <c r="C43" s="4" t="s">
        <v>274</v>
      </c>
      <c r="D43">
        <v>9</v>
      </c>
      <c r="H43" t="str">
        <f>H24</f>
        <v>N/A</v>
      </c>
    </row>
    <row r="44" spans="1:12">
      <c r="A44" s="4"/>
      <c r="B44" s="4" t="s">
        <v>238</v>
      </c>
      <c r="C44" s="4" t="s">
        <v>274</v>
      </c>
      <c r="D44">
        <f>D27</f>
        <v>2</v>
      </c>
      <c r="H44" t="str">
        <f>H27</f>
        <v>NA</v>
      </c>
    </row>
    <row r="46" spans="1:12">
      <c r="G46" t="s">
        <v>424</v>
      </c>
      <c r="H46">
        <f>COUNTIF(H$38:H$44,G46)</f>
        <v>1</v>
      </c>
    </row>
    <row r="47" spans="1:12">
      <c r="G47">
        <v>0</v>
      </c>
      <c r="H47">
        <f t="shared" ref="H47:H49" si="1">COUNTIF(H$38:H$44,G47)</f>
        <v>2</v>
      </c>
    </row>
    <row r="48" spans="1:12">
      <c r="G48" t="s">
        <v>192</v>
      </c>
      <c r="H48">
        <f t="shared" si="1"/>
        <v>3</v>
      </c>
    </row>
    <row r="49" spans="7:8">
      <c r="G49" t="s">
        <v>206</v>
      </c>
      <c r="H49">
        <f t="shared" si="1"/>
        <v>1</v>
      </c>
    </row>
  </sheetData>
  <mergeCells count="3">
    <mergeCell ref="E4:F4"/>
    <mergeCell ref="J4:K4"/>
    <mergeCell ref="D3:K3"/>
  </mergeCells>
  <pageMargins left="0.7" right="0.7" top="0.78740157499999996" bottom="0.78740157499999996" header="0.3" footer="0.3"/>
  <pageSetup paperSize="9" orientation="portrait"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B0881-0717-43AB-9F5C-5917C496B107}">
  <dimension ref="A1:L35"/>
  <sheetViews>
    <sheetView workbookViewId="0" xr3:uid="{54D0D58D-C527-52CE-ACC2-A03ABE2EC93F}">
      <pane xSplit="3" ySplit="6" topLeftCell="D7" activePane="bottomRight" state="frozen"/>
      <selection pane="bottomRight" activeCell="C48" sqref="C48"/>
      <selection pane="bottomLeft" activeCell="A7" sqref="A7"/>
      <selection pane="topRight" activeCell="D1" sqref="D1"/>
    </sheetView>
  </sheetViews>
  <sheetFormatPr defaultColWidth="11.42578125" defaultRowHeight="15"/>
  <cols>
    <col min="1" max="1" width="21.85546875" customWidth="1"/>
    <col min="3" max="3" width="16.140625" customWidth="1"/>
    <col min="12" max="12" width="14.28515625" bestFit="1" customWidth="1"/>
  </cols>
  <sheetData>
    <row r="1" spans="1:12">
      <c r="A1" s="1"/>
      <c r="B1" s="1"/>
      <c r="C1" s="10" t="s">
        <v>1</v>
      </c>
      <c r="D1" s="2" t="s">
        <v>2</v>
      </c>
      <c r="E1" s="2" t="s">
        <v>2</v>
      </c>
      <c r="F1" s="2" t="s">
        <v>2</v>
      </c>
      <c r="G1" s="2" t="s">
        <v>2</v>
      </c>
      <c r="H1" s="2" t="s">
        <v>2</v>
      </c>
      <c r="I1" s="2" t="s">
        <v>2</v>
      </c>
      <c r="J1" s="2" t="s">
        <v>2</v>
      </c>
      <c r="K1" s="2" t="s">
        <v>2</v>
      </c>
      <c r="L1" s="3" t="s">
        <v>4</v>
      </c>
    </row>
    <row r="2" spans="1:12">
      <c r="A2" s="1"/>
      <c r="B2" s="1"/>
      <c r="C2" s="4"/>
      <c r="D2" s="6" t="s">
        <v>412</v>
      </c>
      <c r="E2" s="5" t="s">
        <v>413</v>
      </c>
      <c r="F2" s="5" t="s">
        <v>414</v>
      </c>
      <c r="G2" s="5" t="s">
        <v>415</v>
      </c>
      <c r="H2" s="5" t="s">
        <v>416</v>
      </c>
      <c r="I2" s="5" t="s">
        <v>417</v>
      </c>
      <c r="J2" s="5" t="s">
        <v>418</v>
      </c>
      <c r="K2" s="5" t="s">
        <v>419</v>
      </c>
      <c r="L2" s="5"/>
    </row>
    <row r="3" spans="1:12">
      <c r="A3" s="8"/>
      <c r="B3" s="8"/>
      <c r="C3" s="8" t="s">
        <v>9</v>
      </c>
      <c r="D3" s="132" t="s">
        <v>23</v>
      </c>
      <c r="E3" s="133"/>
      <c r="F3" s="133"/>
      <c r="G3" s="133"/>
      <c r="H3" s="133"/>
      <c r="I3" s="133"/>
      <c r="J3" s="133"/>
      <c r="K3" s="133"/>
      <c r="L3" s="124"/>
    </row>
    <row r="4" spans="1:12" s="30" customFormat="1" ht="46.5" customHeight="1">
      <c r="A4" s="49"/>
      <c r="B4" s="49"/>
      <c r="C4" s="49" t="s">
        <v>27</v>
      </c>
      <c r="D4" s="127" t="s">
        <v>52</v>
      </c>
      <c r="E4" s="136" t="s">
        <v>53</v>
      </c>
      <c r="F4" s="136"/>
      <c r="G4" s="128" t="s">
        <v>54</v>
      </c>
      <c r="H4" s="128" t="s">
        <v>55</v>
      </c>
      <c r="I4" s="128" t="s">
        <v>56</v>
      </c>
      <c r="J4" s="136" t="s">
        <v>57</v>
      </c>
      <c r="K4" s="136"/>
      <c r="L4" s="128"/>
    </row>
    <row r="5" spans="1:12" s="30" customFormat="1" ht="75" customHeight="1">
      <c r="A5" s="31"/>
      <c r="B5" s="32"/>
      <c r="C5" s="33" t="s">
        <v>63</v>
      </c>
      <c r="D5" s="38" t="s">
        <v>87</v>
      </c>
      <c r="E5" s="40" t="s">
        <v>137</v>
      </c>
      <c r="F5" s="40" t="s">
        <v>138</v>
      </c>
      <c r="G5" s="40" t="s">
        <v>139</v>
      </c>
      <c r="H5" s="40" t="s">
        <v>140</v>
      </c>
      <c r="I5" s="40" t="s">
        <v>141</v>
      </c>
      <c r="J5" s="41" t="s">
        <v>142</v>
      </c>
      <c r="K5" s="41" t="s">
        <v>143</v>
      </c>
      <c r="L5" s="41"/>
    </row>
    <row r="6" spans="1:12" s="68" customFormat="1" ht="32.25" customHeight="1" thickBot="1">
      <c r="A6" s="57" t="s">
        <v>151</v>
      </c>
      <c r="B6" s="58" t="s">
        <v>152</v>
      </c>
      <c r="C6" s="59" t="s">
        <v>153</v>
      </c>
      <c r="D6" s="63" t="s">
        <v>175</v>
      </c>
      <c r="E6" s="61" t="s">
        <v>420</v>
      </c>
      <c r="F6" s="61" t="s">
        <v>421</v>
      </c>
      <c r="G6" s="109" t="s">
        <v>178</v>
      </c>
      <c r="H6" s="64" t="s">
        <v>179</v>
      </c>
      <c r="I6" s="64" t="s">
        <v>180</v>
      </c>
      <c r="J6" s="62" t="s">
        <v>172</v>
      </c>
      <c r="K6" s="62" t="s">
        <v>134</v>
      </c>
      <c r="L6" s="62" t="s">
        <v>422</v>
      </c>
    </row>
    <row r="7" spans="1:12">
      <c r="A7" s="1"/>
      <c r="B7" s="10" t="s">
        <v>191</v>
      </c>
      <c r="C7" s="1">
        <v>2017</v>
      </c>
      <c r="D7" s="6">
        <v>0</v>
      </c>
      <c r="E7" s="18">
        <v>73063</v>
      </c>
      <c r="F7" s="18">
        <v>146799</v>
      </c>
      <c r="G7" s="7" t="s">
        <v>423</v>
      </c>
      <c r="H7" s="5">
        <v>0</v>
      </c>
      <c r="I7" s="5">
        <v>0</v>
      </c>
      <c r="J7" s="5" t="s">
        <v>195</v>
      </c>
      <c r="K7" s="5">
        <v>0</v>
      </c>
      <c r="L7" s="93">
        <f t="shared" ref="L7:L13" si="0">D7/E7</f>
        <v>0</v>
      </c>
    </row>
    <row r="8" spans="1:12">
      <c r="A8" s="1"/>
      <c r="B8" s="10" t="s">
        <v>198</v>
      </c>
      <c r="C8" s="1">
        <v>2017</v>
      </c>
      <c r="D8" s="6">
        <v>13</v>
      </c>
      <c r="E8" s="18">
        <v>50000</v>
      </c>
      <c r="F8" s="18">
        <v>80000</v>
      </c>
      <c r="G8" s="7" t="s">
        <v>192</v>
      </c>
      <c r="H8" s="5" t="s">
        <v>192</v>
      </c>
      <c r="I8" s="5" t="s">
        <v>202</v>
      </c>
      <c r="J8" s="5">
        <v>0</v>
      </c>
      <c r="K8" s="5" t="s">
        <v>203</v>
      </c>
      <c r="L8" s="93">
        <f t="shared" si="0"/>
        <v>2.5999999999999998E-4</v>
      </c>
    </row>
    <row r="9" spans="1:12">
      <c r="A9" s="1"/>
      <c r="B9" s="10" t="s">
        <v>205</v>
      </c>
      <c r="C9" s="1">
        <v>2017</v>
      </c>
      <c r="D9" s="6">
        <v>5</v>
      </c>
      <c r="E9" s="18">
        <v>22643</v>
      </c>
      <c r="F9" s="18">
        <v>49274</v>
      </c>
      <c r="G9" s="7">
        <v>1563</v>
      </c>
      <c r="H9" s="5" t="s">
        <v>210</v>
      </c>
      <c r="I9" s="5">
        <v>90</v>
      </c>
      <c r="J9" s="5">
        <v>0</v>
      </c>
      <c r="K9" s="5" t="s">
        <v>134</v>
      </c>
      <c r="L9" s="93">
        <f t="shared" si="0"/>
        <v>2.2081879609592368E-4</v>
      </c>
    </row>
    <row r="10" spans="1:12">
      <c r="A10" s="1"/>
      <c r="B10" s="10" t="s">
        <v>213</v>
      </c>
      <c r="C10" s="1">
        <v>2017</v>
      </c>
      <c r="D10" s="51" t="s">
        <v>206</v>
      </c>
      <c r="E10" s="18">
        <v>21269</v>
      </c>
      <c r="F10" s="18">
        <v>62796</v>
      </c>
      <c r="G10" s="89" t="s">
        <v>216</v>
      </c>
      <c r="H10" s="5">
        <v>0</v>
      </c>
      <c r="I10" s="5">
        <v>0</v>
      </c>
      <c r="J10" s="5">
        <v>0</v>
      </c>
      <c r="K10" s="5">
        <v>0</v>
      </c>
      <c r="L10" t="s">
        <v>206</v>
      </c>
    </row>
    <row r="11" spans="1:12">
      <c r="A11" s="1"/>
      <c r="B11" s="10" t="s">
        <v>220</v>
      </c>
      <c r="C11" s="1">
        <v>2017</v>
      </c>
      <c r="D11" s="6">
        <v>10</v>
      </c>
      <c r="E11" s="18">
        <v>235690</v>
      </c>
      <c r="F11" s="18">
        <v>42302</v>
      </c>
      <c r="G11" s="7" t="s">
        <v>225</v>
      </c>
      <c r="H11" s="5" t="s">
        <v>226</v>
      </c>
      <c r="I11" s="5">
        <v>0</v>
      </c>
      <c r="J11" s="5">
        <v>0</v>
      </c>
      <c r="K11" s="5" t="s">
        <v>227</v>
      </c>
      <c r="L11" s="93">
        <f t="shared" si="0"/>
        <v>4.2428613857185285E-5</v>
      </c>
    </row>
    <row r="12" spans="1:12">
      <c r="A12" s="1"/>
      <c r="B12" s="10" t="s">
        <v>229</v>
      </c>
      <c r="C12" s="1">
        <v>2017</v>
      </c>
      <c r="D12" s="51">
        <v>9</v>
      </c>
      <c r="E12" s="18">
        <v>93562</v>
      </c>
      <c r="F12" s="18">
        <v>150500</v>
      </c>
      <c r="G12" s="89" t="s">
        <v>231</v>
      </c>
      <c r="H12" s="5" t="s">
        <v>206</v>
      </c>
      <c r="I12" s="5" t="s">
        <v>232</v>
      </c>
      <c r="J12" s="5">
        <v>0</v>
      </c>
      <c r="K12" s="5" t="s">
        <v>134</v>
      </c>
      <c r="L12" s="93">
        <f t="shared" si="0"/>
        <v>9.6192898826446638E-5</v>
      </c>
    </row>
    <row r="13" spans="1:12">
      <c r="A13" s="1"/>
      <c r="B13" s="10" t="s">
        <v>238</v>
      </c>
      <c r="C13" s="1">
        <v>2017</v>
      </c>
      <c r="D13" s="6">
        <v>2</v>
      </c>
      <c r="E13" s="18">
        <v>29560</v>
      </c>
      <c r="F13" s="18">
        <v>96289</v>
      </c>
      <c r="G13" s="7" t="s">
        <v>192</v>
      </c>
      <c r="H13" s="5" t="s">
        <v>192</v>
      </c>
      <c r="I13" s="5">
        <v>0</v>
      </c>
      <c r="J13" s="5">
        <v>0</v>
      </c>
      <c r="K13" s="5" t="s">
        <v>134</v>
      </c>
      <c r="L13" s="93">
        <f t="shared" si="0"/>
        <v>6.7658998646820032E-5</v>
      </c>
    </row>
    <row r="14" spans="1:12">
      <c r="A14" s="1"/>
      <c r="B14" s="1"/>
      <c r="C14" s="1"/>
      <c r="D14" s="6"/>
      <c r="E14" s="5"/>
      <c r="F14" s="5"/>
      <c r="G14" s="5"/>
      <c r="H14" s="5"/>
      <c r="I14" s="5"/>
      <c r="J14" s="5"/>
      <c r="K14" s="5"/>
      <c r="L14" s="94"/>
    </row>
    <row r="15" spans="1:12">
      <c r="A15" s="1"/>
      <c r="B15" s="1"/>
      <c r="C15" s="10" t="s">
        <v>239</v>
      </c>
      <c r="D15" s="51" t="s">
        <v>425</v>
      </c>
      <c r="E15" s="16" t="s">
        <v>253</v>
      </c>
      <c r="F15" s="16" t="s">
        <v>253</v>
      </c>
      <c r="G15" s="5"/>
      <c r="H15" s="5"/>
      <c r="I15" s="5"/>
      <c r="J15" s="5"/>
      <c r="K15" s="5"/>
      <c r="L15" s="5"/>
    </row>
    <row r="16" spans="1:12">
      <c r="A16" s="1"/>
      <c r="B16" s="1"/>
      <c r="C16" s="1"/>
      <c r="D16" s="51" t="s">
        <v>252</v>
      </c>
      <c r="E16" s="16" t="s">
        <v>262</v>
      </c>
      <c r="F16" s="16" t="s">
        <v>263</v>
      </c>
      <c r="G16" s="5"/>
      <c r="H16" s="5"/>
      <c r="I16" s="5"/>
      <c r="J16" s="5"/>
      <c r="K16" s="5"/>
      <c r="L16" s="5"/>
    </row>
    <row r="17" spans="1:12">
      <c r="A17" s="10"/>
      <c r="B17" s="1"/>
      <c r="C17" s="1"/>
      <c r="D17" s="51" t="s">
        <v>261</v>
      </c>
      <c r="E17" s="5"/>
      <c r="F17" s="5"/>
      <c r="G17" s="5"/>
      <c r="H17" s="5"/>
      <c r="I17" s="5"/>
      <c r="J17" s="5"/>
      <c r="K17" s="5"/>
      <c r="L17" s="5"/>
    </row>
    <row r="18" spans="1:12">
      <c r="A18" s="10"/>
      <c r="B18" s="1"/>
      <c r="C18" s="1"/>
      <c r="D18" s="6"/>
      <c r="E18" s="5"/>
      <c r="F18" s="5"/>
      <c r="G18" s="5"/>
      <c r="H18" s="5"/>
      <c r="I18" s="5"/>
      <c r="J18" s="5"/>
      <c r="K18" s="5"/>
      <c r="L18" s="5"/>
    </row>
    <row r="19" spans="1:12">
      <c r="A19" s="37" t="s">
        <v>270</v>
      </c>
      <c r="B19" s="1"/>
      <c r="C19" s="1"/>
      <c r="D19" s="6"/>
      <c r="E19" s="5"/>
      <c r="F19" s="5"/>
      <c r="G19" s="5"/>
      <c r="H19" s="5"/>
      <c r="I19" s="5"/>
      <c r="J19" s="5"/>
      <c r="K19" s="5"/>
      <c r="L19" s="5"/>
    </row>
    <row r="20" spans="1:12">
      <c r="A20" s="37"/>
      <c r="B20" s="1"/>
      <c r="C20" s="1"/>
      <c r="D20" s="6"/>
      <c r="E20" s="5"/>
      <c r="F20" s="5"/>
      <c r="G20" s="5"/>
      <c r="H20" s="5"/>
      <c r="I20" s="5"/>
      <c r="J20" s="5"/>
      <c r="K20" s="5"/>
      <c r="L20" s="5"/>
    </row>
    <row r="21" spans="1:12">
      <c r="A21" s="37"/>
      <c r="B21" s="1"/>
      <c r="C21" s="1"/>
      <c r="D21" s="6"/>
      <c r="E21" s="5"/>
      <c r="F21" s="5"/>
      <c r="G21" s="5"/>
      <c r="H21" s="5"/>
      <c r="I21" s="5"/>
      <c r="J21" s="5"/>
      <c r="K21" s="5"/>
      <c r="L21" s="5"/>
    </row>
    <row r="22" spans="1:12">
      <c r="A22" s="37"/>
      <c r="B22" s="1"/>
      <c r="C22" s="1"/>
      <c r="D22" s="6"/>
      <c r="E22" s="5"/>
      <c r="F22" s="5"/>
      <c r="G22" s="5"/>
      <c r="H22" s="5"/>
      <c r="I22" s="5"/>
      <c r="J22" s="5"/>
      <c r="K22" s="5"/>
      <c r="L22" s="5"/>
    </row>
    <row r="23" spans="1:12">
      <c r="A23" s="10" t="s">
        <v>271</v>
      </c>
      <c r="B23" s="10" t="s">
        <v>271</v>
      </c>
      <c r="C23" s="11" t="s">
        <v>272</v>
      </c>
      <c r="D23" s="25" t="s">
        <v>175</v>
      </c>
      <c r="E23" s="28"/>
      <c r="F23" s="28"/>
      <c r="G23" s="28"/>
      <c r="H23" s="28"/>
      <c r="I23" s="28"/>
      <c r="J23" s="28"/>
      <c r="K23" s="28"/>
      <c r="L23" s="28"/>
    </row>
    <row r="24" spans="1:12">
      <c r="A24" s="4"/>
      <c r="B24" s="4" t="s">
        <v>191</v>
      </c>
      <c r="C24" s="4" t="s">
        <v>274</v>
      </c>
      <c r="D24">
        <f>D7</f>
        <v>0</v>
      </c>
      <c r="H24">
        <f>H7</f>
        <v>0</v>
      </c>
    </row>
    <row r="25" spans="1:12">
      <c r="A25" s="4"/>
      <c r="B25" s="4" t="s">
        <v>198</v>
      </c>
      <c r="C25" s="4" t="s">
        <v>274</v>
      </c>
      <c r="D25">
        <f>D8</f>
        <v>13</v>
      </c>
      <c r="H25" t="str">
        <f>H8</f>
        <v>NA</v>
      </c>
    </row>
    <row r="26" spans="1:12">
      <c r="A26" s="4"/>
      <c r="B26" s="4" t="s">
        <v>205</v>
      </c>
      <c r="C26" s="4" t="s">
        <v>274</v>
      </c>
      <c r="D26">
        <v>4</v>
      </c>
      <c r="H26" t="str">
        <f>H9</f>
        <v>once per year</v>
      </c>
    </row>
    <row r="27" spans="1:12">
      <c r="A27" s="4"/>
      <c r="B27" s="4" t="s">
        <v>213</v>
      </c>
      <c r="C27" s="4" t="s">
        <v>274</v>
      </c>
      <c r="D27" t="str">
        <f>D10</f>
        <v>N/A</v>
      </c>
      <c r="H27">
        <f>H10</f>
        <v>0</v>
      </c>
    </row>
    <row r="28" spans="1:12">
      <c r="A28" s="4"/>
      <c r="B28" s="4" t="s">
        <v>220</v>
      </c>
      <c r="C28" s="4" t="s">
        <v>274</v>
      </c>
      <c r="D28">
        <v>10</v>
      </c>
      <c r="H28" t="s">
        <v>192</v>
      </c>
    </row>
    <row r="29" spans="1:12">
      <c r="A29" s="4"/>
      <c r="B29" s="4" t="s">
        <v>229</v>
      </c>
      <c r="C29" s="4" t="s">
        <v>274</v>
      </c>
      <c r="D29">
        <v>9</v>
      </c>
      <c r="H29" t="str">
        <f>H12</f>
        <v>N/A</v>
      </c>
    </row>
    <row r="30" spans="1:12">
      <c r="A30" s="4"/>
      <c r="B30" s="4" t="s">
        <v>238</v>
      </c>
      <c r="C30" s="4" t="s">
        <v>274</v>
      </c>
      <c r="D30">
        <f>D13</f>
        <v>2</v>
      </c>
      <c r="H30" t="str">
        <f>H13</f>
        <v>NA</v>
      </c>
    </row>
    <row r="32" spans="1:12">
      <c r="G32" t="s">
        <v>424</v>
      </c>
      <c r="H32">
        <f>COUNTIF(H$24:H$30,G32)</f>
        <v>1</v>
      </c>
    </row>
    <row r="33" spans="7:8">
      <c r="G33">
        <v>0</v>
      </c>
      <c r="H33">
        <f t="shared" ref="H33:H35" si="1">COUNTIF(H$24:H$30,G33)</f>
        <v>2</v>
      </c>
    </row>
    <row r="34" spans="7:8">
      <c r="G34" t="s">
        <v>192</v>
      </c>
      <c r="H34">
        <f t="shared" si="1"/>
        <v>3</v>
      </c>
    </row>
    <row r="35" spans="7:8">
      <c r="G35" t="s">
        <v>206</v>
      </c>
      <c r="H35">
        <f t="shared" si="1"/>
        <v>1</v>
      </c>
    </row>
  </sheetData>
  <mergeCells count="3">
    <mergeCell ref="D3:K3"/>
    <mergeCell ref="E4:F4"/>
    <mergeCell ref="J4:K4"/>
  </mergeCells>
  <pageMargins left="0.7" right="0.7" top="0.78740157499999996" bottom="0.78740157499999996" header="0.3" footer="0.3"/>
  <pageSetup paperSize="9" orientation="portrait" horizontalDpi="4294967293" vertic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9165-5121-4B4B-9531-3507D551CF6F}">
  <dimension ref="A1:J49"/>
  <sheetViews>
    <sheetView workbookViewId="0" xr3:uid="{2F6ACD17-F8DA-5AC8-AC00-8E120B07AE18}">
      <pane xSplit="3" ySplit="6" topLeftCell="D7" activePane="bottomRight" state="frozen"/>
      <selection pane="bottomRight" activeCell="F18" sqref="F18"/>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s>
  <sheetData>
    <row r="1" spans="1:10">
      <c r="A1" s="1"/>
      <c r="B1" s="1"/>
      <c r="C1" s="10" t="s">
        <v>1</v>
      </c>
      <c r="D1" s="44" t="s">
        <v>2</v>
      </c>
      <c r="E1" s="2" t="s">
        <v>2</v>
      </c>
      <c r="F1" s="2" t="s">
        <v>2</v>
      </c>
      <c r="G1" s="2" t="s">
        <v>2</v>
      </c>
      <c r="H1" s="2" t="s">
        <v>2</v>
      </c>
      <c r="I1" s="2" t="s">
        <v>2</v>
      </c>
      <c r="J1" s="2" t="s">
        <v>2</v>
      </c>
    </row>
    <row r="2" spans="1:10">
      <c r="A2" s="1"/>
      <c r="B2" s="1"/>
      <c r="C2" s="4"/>
      <c r="D2" s="6" t="s">
        <v>426</v>
      </c>
      <c r="E2" s="5" t="s">
        <v>427</v>
      </c>
      <c r="F2" s="5" t="s">
        <v>428</v>
      </c>
      <c r="G2" s="5" t="s">
        <v>429</v>
      </c>
      <c r="H2" s="5" t="s">
        <v>430</v>
      </c>
      <c r="I2" s="5" t="s">
        <v>431</v>
      </c>
      <c r="J2" s="5" t="s">
        <v>432</v>
      </c>
    </row>
    <row r="3" spans="1:10">
      <c r="A3" s="8"/>
      <c r="B3" s="8"/>
      <c r="C3" s="8" t="s">
        <v>9</v>
      </c>
      <c r="D3" s="132" t="s">
        <v>24</v>
      </c>
      <c r="E3" s="133"/>
      <c r="F3" s="133"/>
      <c r="G3" s="133"/>
      <c r="H3" s="133"/>
      <c r="I3" s="133"/>
      <c r="J3" s="133"/>
    </row>
    <row r="4" spans="1:10" s="30" customFormat="1" ht="43.5" customHeight="1">
      <c r="A4" s="49"/>
      <c r="B4" s="49"/>
      <c r="C4" s="49" t="s">
        <v>27</v>
      </c>
      <c r="D4" s="127" t="s">
        <v>58</v>
      </c>
      <c r="E4" s="128" t="s">
        <v>59</v>
      </c>
      <c r="F4" s="136" t="s">
        <v>60</v>
      </c>
      <c r="G4" s="136"/>
      <c r="H4" s="128" t="s">
        <v>61</v>
      </c>
      <c r="I4" s="136" t="s">
        <v>62</v>
      </c>
      <c r="J4" s="136"/>
    </row>
    <row r="5" spans="1:10" s="30" customFormat="1" ht="75" customHeight="1">
      <c r="A5" s="31"/>
      <c r="B5" s="32"/>
      <c r="C5" s="33" t="s">
        <v>63</v>
      </c>
      <c r="D5" s="45" t="s">
        <v>144</v>
      </c>
      <c r="E5" s="56" t="s">
        <v>87</v>
      </c>
      <c r="F5" s="40" t="s">
        <v>145</v>
      </c>
      <c r="G5" s="40" t="s">
        <v>146</v>
      </c>
      <c r="H5" s="40" t="s">
        <v>141</v>
      </c>
      <c r="I5" s="41" t="s">
        <v>142</v>
      </c>
      <c r="J5" s="41" t="s">
        <v>134</v>
      </c>
    </row>
    <row r="6" spans="1:10" s="68" customFormat="1" ht="32.25" customHeight="1" thickBot="1">
      <c r="A6" s="57" t="s">
        <v>151</v>
      </c>
      <c r="B6" s="58" t="s">
        <v>152</v>
      </c>
      <c r="C6" s="59" t="s">
        <v>153</v>
      </c>
      <c r="D6" s="63" t="s">
        <v>181</v>
      </c>
      <c r="E6" s="64" t="s">
        <v>175</v>
      </c>
      <c r="F6" s="64" t="s">
        <v>176</v>
      </c>
      <c r="G6" s="64" t="s">
        <v>177</v>
      </c>
      <c r="H6" s="64" t="s">
        <v>182</v>
      </c>
      <c r="I6" s="66" t="s">
        <v>183</v>
      </c>
      <c r="J6" s="66"/>
    </row>
    <row r="7" spans="1:10">
      <c r="A7" s="1" t="s">
        <v>190</v>
      </c>
      <c r="B7" s="1" t="s">
        <v>191</v>
      </c>
      <c r="C7" s="1">
        <v>2015</v>
      </c>
    </row>
    <row r="8" spans="1:10">
      <c r="A8" s="1"/>
      <c r="B8" s="1"/>
      <c r="C8" s="1">
        <v>2016</v>
      </c>
    </row>
    <row r="9" spans="1:10">
      <c r="A9" s="1"/>
      <c r="B9" s="1"/>
      <c r="C9" s="1">
        <v>2017</v>
      </c>
      <c r="D9" s="6" t="s">
        <v>172</v>
      </c>
      <c r="E9" s="5">
        <v>1</v>
      </c>
      <c r="F9" s="5">
        <v>1</v>
      </c>
      <c r="G9" s="5">
        <v>0</v>
      </c>
      <c r="H9" s="5">
        <v>0</v>
      </c>
      <c r="I9" s="5" t="s">
        <v>196</v>
      </c>
      <c r="J9" s="5">
        <v>0</v>
      </c>
    </row>
    <row r="10" spans="1:10">
      <c r="A10" s="1" t="s">
        <v>197</v>
      </c>
      <c r="B10" s="1" t="s">
        <v>198</v>
      </c>
      <c r="C10" s="1">
        <v>2015</v>
      </c>
      <c r="D10" s="6"/>
      <c r="E10" s="5"/>
      <c r="F10" s="5"/>
      <c r="G10" s="5"/>
      <c r="H10" s="5"/>
      <c r="I10" s="5"/>
      <c r="J10" s="5"/>
    </row>
    <row r="11" spans="1:10">
      <c r="A11" s="1"/>
      <c r="B11" s="1"/>
      <c r="C11" s="1">
        <v>2016</v>
      </c>
      <c r="D11" s="6"/>
      <c r="E11" s="5"/>
      <c r="F11" s="5"/>
      <c r="G11" s="5"/>
      <c r="H11" s="5"/>
      <c r="I11" s="5"/>
      <c r="J11" s="5"/>
    </row>
    <row r="12" spans="1:10">
      <c r="A12" s="1"/>
      <c r="B12" s="1"/>
      <c r="C12" s="1">
        <v>2017</v>
      </c>
      <c r="D12" s="6" t="s">
        <v>172</v>
      </c>
      <c r="E12" s="5">
        <v>1</v>
      </c>
      <c r="F12" s="5">
        <v>56</v>
      </c>
      <c r="G12" s="5" t="s">
        <v>192</v>
      </c>
      <c r="H12" s="5" t="s">
        <v>192</v>
      </c>
      <c r="I12" s="5">
        <v>0</v>
      </c>
      <c r="J12" s="5" t="s">
        <v>203</v>
      </c>
    </row>
    <row r="13" spans="1:10">
      <c r="A13" s="1" t="s">
        <v>204</v>
      </c>
      <c r="B13" s="1" t="s">
        <v>205</v>
      </c>
      <c r="C13" s="1">
        <v>2015</v>
      </c>
      <c r="D13" s="6"/>
      <c r="E13" s="5"/>
      <c r="F13" s="5"/>
      <c r="G13" s="5"/>
      <c r="H13" s="5"/>
      <c r="I13" s="5"/>
      <c r="J13" s="5"/>
    </row>
    <row r="14" spans="1:10">
      <c r="A14" s="1"/>
      <c r="B14" s="1"/>
      <c r="C14" s="1">
        <v>2016</v>
      </c>
      <c r="D14" s="6"/>
      <c r="E14" s="5"/>
      <c r="F14" s="5"/>
      <c r="G14" s="5"/>
      <c r="H14" s="5"/>
      <c r="I14" s="5"/>
      <c r="J14" s="5"/>
    </row>
    <row r="15" spans="1:10">
      <c r="A15" s="1"/>
      <c r="B15" s="1"/>
      <c r="C15" s="1">
        <v>2017</v>
      </c>
      <c r="D15" s="6" t="s">
        <v>172</v>
      </c>
      <c r="E15" s="5" t="s">
        <v>211</v>
      </c>
      <c r="F15" s="5" t="s">
        <v>211</v>
      </c>
      <c r="G15" s="5" t="s">
        <v>211</v>
      </c>
      <c r="H15" s="5" t="s">
        <v>211</v>
      </c>
      <c r="I15" s="5">
        <v>0</v>
      </c>
      <c r="J15" s="5" t="s">
        <v>134</v>
      </c>
    </row>
    <row r="16" spans="1:10">
      <c r="A16" s="1" t="s">
        <v>212</v>
      </c>
      <c r="B16" s="1" t="s">
        <v>213</v>
      </c>
      <c r="C16" s="1">
        <v>2015</v>
      </c>
      <c r="D16" s="6"/>
      <c r="E16" s="5"/>
      <c r="F16" s="5"/>
      <c r="G16" s="5"/>
      <c r="H16" s="5"/>
      <c r="I16" s="5"/>
      <c r="J16" s="5"/>
    </row>
    <row r="17" spans="1:10">
      <c r="A17" s="1"/>
      <c r="B17" s="1"/>
      <c r="C17" s="1">
        <v>2016</v>
      </c>
      <c r="D17" s="6"/>
      <c r="E17" s="5"/>
      <c r="F17" s="5"/>
      <c r="G17" s="5"/>
      <c r="H17" s="5"/>
      <c r="I17" s="5"/>
      <c r="J17" s="5"/>
    </row>
    <row r="18" spans="1:10">
      <c r="A18" s="1"/>
      <c r="B18" s="1"/>
      <c r="C18" s="1">
        <v>2017</v>
      </c>
      <c r="D18" s="6" t="s">
        <v>172</v>
      </c>
      <c r="E18" s="5" t="s">
        <v>217</v>
      </c>
      <c r="F18" s="5" t="s">
        <v>217</v>
      </c>
      <c r="G18" s="5" t="s">
        <v>217</v>
      </c>
      <c r="H18" s="5" t="s">
        <v>217</v>
      </c>
      <c r="I18" s="5">
        <v>0</v>
      </c>
      <c r="J18" s="5" t="s">
        <v>218</v>
      </c>
    </row>
    <row r="19" spans="1:10">
      <c r="A19" s="1" t="s">
        <v>219</v>
      </c>
      <c r="B19" s="1" t="s">
        <v>220</v>
      </c>
      <c r="C19" s="1">
        <v>2015</v>
      </c>
      <c r="D19" s="6"/>
      <c r="E19" s="5"/>
      <c r="F19" s="5"/>
      <c r="G19" s="5"/>
      <c r="H19" s="5"/>
      <c r="I19" s="5"/>
      <c r="J19" s="5"/>
    </row>
    <row r="20" spans="1:10">
      <c r="A20" s="1"/>
      <c r="B20" s="1"/>
      <c r="C20" s="1">
        <v>2016</v>
      </c>
      <c r="D20" s="6"/>
      <c r="E20" s="5"/>
      <c r="F20" s="5"/>
      <c r="G20" s="5"/>
      <c r="H20" s="5"/>
      <c r="I20" s="5"/>
      <c r="J20" s="5"/>
    </row>
    <row r="21" spans="1:10">
      <c r="A21" s="1"/>
      <c r="B21" s="1"/>
      <c r="C21" s="1">
        <v>2017</v>
      </c>
      <c r="D21" s="6" t="s">
        <v>172</v>
      </c>
      <c r="E21" s="5">
        <v>0</v>
      </c>
      <c r="F21" s="5">
        <v>0</v>
      </c>
      <c r="G21" s="5">
        <v>0</v>
      </c>
      <c r="H21" s="5">
        <v>0</v>
      </c>
      <c r="I21" s="5">
        <v>0</v>
      </c>
      <c r="J21" s="5" t="s">
        <v>227</v>
      </c>
    </row>
    <row r="22" spans="1:10">
      <c r="A22" s="10" t="s">
        <v>228</v>
      </c>
      <c r="B22" s="10" t="s">
        <v>229</v>
      </c>
      <c r="C22" s="1">
        <v>2015</v>
      </c>
      <c r="D22" s="6"/>
      <c r="E22" s="5"/>
      <c r="F22" s="5"/>
      <c r="G22" s="5"/>
      <c r="H22" s="5"/>
      <c r="I22" s="5"/>
      <c r="J22" s="5"/>
    </row>
    <row r="23" spans="1:10">
      <c r="A23" s="1"/>
      <c r="B23" s="1"/>
      <c r="C23" s="1">
        <v>2016</v>
      </c>
      <c r="D23" s="6"/>
      <c r="E23" s="5"/>
      <c r="F23" s="5"/>
      <c r="G23" s="5"/>
      <c r="H23" s="5"/>
      <c r="I23" s="5"/>
      <c r="J23" s="5"/>
    </row>
    <row r="24" spans="1:10">
      <c r="A24" s="1"/>
      <c r="B24" s="1"/>
      <c r="C24" s="1">
        <v>2017</v>
      </c>
      <c r="D24" s="51" t="s">
        <v>134</v>
      </c>
      <c r="E24" s="16">
        <v>9</v>
      </c>
      <c r="F24" s="5">
        <v>23</v>
      </c>
      <c r="G24" s="5" t="s">
        <v>235</v>
      </c>
      <c r="H24" s="5" t="s">
        <v>235</v>
      </c>
      <c r="I24" s="5"/>
      <c r="J24" s="5" t="s">
        <v>236</v>
      </c>
    </row>
    <row r="25" spans="1:10">
      <c r="A25" s="1" t="s">
        <v>237</v>
      </c>
      <c r="B25" s="1" t="s">
        <v>238</v>
      </c>
      <c r="C25" s="1">
        <v>2015</v>
      </c>
      <c r="D25" s="6"/>
      <c r="E25" s="5"/>
      <c r="F25" s="5"/>
      <c r="G25" s="5"/>
      <c r="H25" s="5"/>
      <c r="I25" s="5"/>
      <c r="J25" s="5"/>
    </row>
    <row r="26" spans="1:10">
      <c r="A26" s="1"/>
      <c r="B26" s="1"/>
      <c r="C26" s="1">
        <v>2016</v>
      </c>
      <c r="D26" s="6"/>
      <c r="E26" s="5"/>
      <c r="F26" s="5"/>
      <c r="G26" s="5"/>
      <c r="H26" s="5"/>
      <c r="I26" s="5"/>
      <c r="J26" s="5"/>
    </row>
    <row r="27" spans="1:10">
      <c r="A27" s="1"/>
      <c r="B27" s="1"/>
      <c r="C27" s="1">
        <v>2017</v>
      </c>
      <c r="D27" s="6" t="s">
        <v>193</v>
      </c>
      <c r="E27" s="5">
        <v>2</v>
      </c>
      <c r="F27" s="5">
        <v>0</v>
      </c>
      <c r="G27" s="5">
        <v>0</v>
      </c>
      <c r="H27" s="5">
        <v>0</v>
      </c>
      <c r="I27" s="5">
        <v>0</v>
      </c>
      <c r="J27" s="5">
        <v>0</v>
      </c>
    </row>
    <row r="28" spans="1:10">
      <c r="A28" s="1"/>
      <c r="B28" s="1"/>
      <c r="C28" s="1"/>
      <c r="D28" s="6"/>
      <c r="E28" s="5"/>
      <c r="F28" s="5"/>
      <c r="G28" s="5"/>
      <c r="H28" s="5"/>
      <c r="I28" s="5"/>
      <c r="J28" s="5"/>
    </row>
    <row r="29" spans="1:10">
      <c r="A29" s="1"/>
      <c r="B29" s="1"/>
      <c r="C29" s="10" t="s">
        <v>239</v>
      </c>
      <c r="D29" s="51" t="s">
        <v>433</v>
      </c>
      <c r="E29" s="16" t="s">
        <v>434</v>
      </c>
      <c r="F29" s="5"/>
      <c r="G29" s="5"/>
      <c r="H29" s="5"/>
      <c r="I29" s="5"/>
      <c r="J29" s="5"/>
    </row>
    <row r="30" spans="1:10">
      <c r="A30" s="1"/>
      <c r="B30" s="1"/>
      <c r="C30" s="1"/>
      <c r="D30" s="6"/>
      <c r="E30" s="5"/>
      <c r="F30" s="5"/>
      <c r="G30" s="5"/>
      <c r="H30" s="5"/>
      <c r="I30" s="5"/>
      <c r="J30" s="5"/>
    </row>
    <row r="31" spans="1:10">
      <c r="A31" s="10"/>
      <c r="B31" s="1"/>
      <c r="C31" s="1"/>
      <c r="D31" s="6"/>
      <c r="E31" s="5"/>
      <c r="F31" s="5"/>
      <c r="G31" s="5"/>
      <c r="H31" s="5"/>
      <c r="I31" s="5"/>
      <c r="J31" s="5"/>
    </row>
    <row r="32" spans="1:10">
      <c r="A32" s="10"/>
      <c r="B32" s="1"/>
      <c r="C32" s="1"/>
      <c r="D32" s="6"/>
      <c r="E32" s="5"/>
      <c r="F32" s="5"/>
      <c r="G32" s="5"/>
      <c r="H32" s="5"/>
      <c r="I32" s="5"/>
      <c r="J32" s="5"/>
    </row>
    <row r="33" spans="1:10">
      <c r="A33" s="37" t="s">
        <v>270</v>
      </c>
      <c r="B33" s="1"/>
      <c r="C33" s="1"/>
      <c r="D33" s="6"/>
      <c r="E33" s="5"/>
      <c r="F33" s="5"/>
      <c r="G33" s="5"/>
      <c r="H33" s="5"/>
      <c r="I33" s="5"/>
      <c r="J33" s="5"/>
    </row>
    <row r="34" spans="1:10">
      <c r="A34" s="37"/>
      <c r="B34" s="1"/>
      <c r="C34" s="1"/>
      <c r="D34" s="6"/>
      <c r="E34" s="5"/>
      <c r="F34" s="5"/>
      <c r="G34" s="5"/>
      <c r="H34" s="5"/>
      <c r="I34" s="5"/>
      <c r="J34" s="5"/>
    </row>
    <row r="35" spans="1:10">
      <c r="A35" s="37"/>
      <c r="B35" s="1"/>
      <c r="C35" s="1"/>
      <c r="D35" s="6"/>
      <c r="E35" s="5"/>
      <c r="F35" s="5"/>
      <c r="G35" s="5"/>
      <c r="H35" s="5"/>
      <c r="I35" s="5"/>
      <c r="J35" s="5"/>
    </row>
    <row r="36" spans="1:10">
      <c r="A36" s="37"/>
      <c r="B36" s="1"/>
      <c r="C36" s="1"/>
      <c r="D36" s="6"/>
      <c r="E36" s="5"/>
      <c r="F36" s="5"/>
      <c r="G36" s="5"/>
      <c r="H36" s="5"/>
      <c r="I36" s="5"/>
      <c r="J36" s="5"/>
    </row>
    <row r="37" spans="1:10">
      <c r="A37" s="10" t="s">
        <v>271</v>
      </c>
      <c r="B37" s="10" t="s">
        <v>271</v>
      </c>
      <c r="C37" s="11" t="s">
        <v>272</v>
      </c>
      <c r="D37" s="46"/>
      <c r="E37" s="28"/>
      <c r="F37" s="28"/>
      <c r="G37" s="28"/>
      <c r="H37" s="28"/>
      <c r="I37" s="28"/>
      <c r="J37" s="28"/>
    </row>
    <row r="38" spans="1:10">
      <c r="A38" s="4"/>
      <c r="B38" s="4" t="s">
        <v>191</v>
      </c>
      <c r="C38" s="4" t="s">
        <v>274</v>
      </c>
    </row>
    <row r="39" spans="1:10">
      <c r="A39" s="4"/>
      <c r="B39" s="4" t="s">
        <v>198</v>
      </c>
      <c r="C39" s="4" t="s">
        <v>274</v>
      </c>
    </row>
    <row r="40" spans="1:10">
      <c r="A40" s="4"/>
      <c r="B40" s="4" t="s">
        <v>205</v>
      </c>
      <c r="C40" s="4" t="s">
        <v>274</v>
      </c>
      <c r="H40" t="s">
        <v>275</v>
      </c>
      <c r="J40" t="s">
        <v>275</v>
      </c>
    </row>
    <row r="41" spans="1:10">
      <c r="A41" s="4"/>
      <c r="B41" s="4" t="s">
        <v>213</v>
      </c>
      <c r="C41" s="4" t="s">
        <v>274</v>
      </c>
      <c r="G41" t="s">
        <v>275</v>
      </c>
      <c r="I41" t="s">
        <v>275</v>
      </c>
    </row>
    <row r="42" spans="1:10">
      <c r="A42" s="4"/>
      <c r="B42" s="4" t="s">
        <v>220</v>
      </c>
      <c r="C42" s="4" t="s">
        <v>274</v>
      </c>
    </row>
    <row r="43" spans="1:10">
      <c r="A43" s="4"/>
      <c r="B43" s="4" t="s">
        <v>229</v>
      </c>
      <c r="C43" s="4" t="s">
        <v>274</v>
      </c>
    </row>
    <row r="44" spans="1:10">
      <c r="A44" s="4"/>
      <c r="B44" s="4" t="s">
        <v>238</v>
      </c>
      <c r="C44" s="4" t="s">
        <v>274</v>
      </c>
    </row>
    <row r="47" spans="1:10">
      <c r="C47" s="4" t="s">
        <v>172</v>
      </c>
      <c r="D47" s="43">
        <v>5</v>
      </c>
    </row>
    <row r="48" spans="1:10">
      <c r="C48" s="4" t="s">
        <v>134</v>
      </c>
      <c r="D48" s="43">
        <v>1</v>
      </c>
    </row>
    <row r="49" spans="3:4">
      <c r="C49" s="4" t="s">
        <v>193</v>
      </c>
      <c r="D49" s="43">
        <v>1</v>
      </c>
    </row>
  </sheetData>
  <mergeCells count="3">
    <mergeCell ref="F4:G4"/>
    <mergeCell ref="I4:J4"/>
    <mergeCell ref="D3:J3"/>
  </mergeCells>
  <pageMargins left="0.7" right="0.7" top="0.78740157499999996" bottom="0.78740157499999996" header="0.3" footer="0.3"/>
  <pageSetup paperSize="9" orientation="portrait" horizontalDpi="4294967293" vertic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EEDF-4423-4FBF-8AAC-7F0CD2DA3667}">
  <dimension ref="A1:B7"/>
  <sheetViews>
    <sheetView workbookViewId="0" xr3:uid="{17F15CE9-4678-5A05-9362-6F174E1D11EA}">
      <selection activeCell="I28" sqref="I28"/>
    </sheetView>
  </sheetViews>
  <sheetFormatPr defaultColWidth="11.42578125" defaultRowHeight="15"/>
  <cols>
    <col min="2" max="2" width="16.85546875" customWidth="1"/>
  </cols>
  <sheetData>
    <row r="1" spans="1:2">
      <c r="A1" s="10" t="s">
        <v>191</v>
      </c>
      <c r="B1" s="93">
        <v>0</v>
      </c>
    </row>
    <row r="2" spans="1:2">
      <c r="A2" s="10" t="s">
        <v>198</v>
      </c>
      <c r="B2" s="93">
        <v>2.5999999999999998E-4</v>
      </c>
    </row>
    <row r="3" spans="1:2">
      <c r="A3" s="10" t="s">
        <v>205</v>
      </c>
      <c r="B3" s="93">
        <v>2.1333333333333334E-3</v>
      </c>
    </row>
    <row r="4" spans="1:2">
      <c r="A4" s="10" t="s">
        <v>213</v>
      </c>
      <c r="B4" s="93" t="e">
        <v>#VALUE!</v>
      </c>
    </row>
    <row r="5" spans="1:2">
      <c r="A5" s="10" t="s">
        <v>220</v>
      </c>
      <c r="B5" s="93">
        <v>4.2428613857185285E-5</v>
      </c>
    </row>
    <row r="6" spans="1:2">
      <c r="A6" s="10" t="s">
        <v>229</v>
      </c>
      <c r="B6" s="93">
        <v>9.6192898826446638E-5</v>
      </c>
    </row>
    <row r="7" spans="1:2">
      <c r="A7" s="10" t="s">
        <v>238</v>
      </c>
      <c r="B7" s="93">
        <v>6.7658998646820032E-5</v>
      </c>
    </row>
  </sheetData>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D197-5898-4A40-88D2-CBA6C73E4CDE}">
  <dimension ref="A1:DO99"/>
  <sheetViews>
    <sheetView zoomScale="85" zoomScaleNormal="85" workbookViewId="0" xr3:uid="{7D27E71D-7E7D-57F0-A027-355F60283260}">
      <pane xSplit="3" ySplit="6" topLeftCell="D7" activePane="bottomRight" state="frozen"/>
      <selection pane="bottomRight" activeCell="J13" sqref="J13"/>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8" max="8" width="11.42578125" style="43"/>
    <col min="16" max="16" width="11.42578125" style="43"/>
    <col min="24" max="24" width="11.42578125" style="43"/>
    <col min="28" max="28" width="11.42578125" style="43"/>
    <col min="36" max="36" width="11.42578125" style="43"/>
    <col min="40" max="40" width="11.42578125" style="43"/>
    <col min="47" max="47" width="11.42578125" style="43"/>
    <col min="52" max="52" width="11.42578125" style="43"/>
    <col min="68" max="68" width="11.42578125" style="43"/>
  </cols>
  <sheetData>
    <row r="1" spans="1:119">
      <c r="A1" s="1"/>
      <c r="B1" s="1"/>
      <c r="C1" s="10" t="s">
        <v>1</v>
      </c>
      <c r="D1" s="44" t="s">
        <v>2</v>
      </c>
      <c r="E1" s="2" t="s">
        <v>2</v>
      </c>
      <c r="F1" s="2" t="s">
        <v>2</v>
      </c>
      <c r="G1" s="2" t="s">
        <v>2</v>
      </c>
      <c r="H1" s="44" t="s">
        <v>2</v>
      </c>
      <c r="I1" s="2" t="s">
        <v>2</v>
      </c>
      <c r="J1" s="2" t="s">
        <v>2</v>
      </c>
      <c r="K1" s="2" t="s">
        <v>2</v>
      </c>
      <c r="L1" s="2" t="s">
        <v>2</v>
      </c>
      <c r="M1" s="2" t="s">
        <v>2</v>
      </c>
      <c r="N1" s="2" t="s">
        <v>2</v>
      </c>
      <c r="O1" s="2" t="s">
        <v>2</v>
      </c>
      <c r="P1" s="44" t="s">
        <v>2</v>
      </c>
      <c r="Q1" s="2" t="s">
        <v>2</v>
      </c>
      <c r="R1" s="2" t="s">
        <v>2</v>
      </c>
      <c r="S1" s="2" t="s">
        <v>2</v>
      </c>
      <c r="T1" s="2" t="s">
        <v>2</v>
      </c>
      <c r="U1" s="2" t="s">
        <v>2</v>
      </c>
      <c r="V1" s="2" t="s">
        <v>2</v>
      </c>
      <c r="W1" s="2" t="s">
        <v>2</v>
      </c>
      <c r="X1" s="44" t="s">
        <v>2</v>
      </c>
      <c r="Y1" s="2" t="s">
        <v>2</v>
      </c>
      <c r="Z1" s="2" t="s">
        <v>2</v>
      </c>
      <c r="AA1" s="2" t="s">
        <v>2</v>
      </c>
      <c r="AB1" s="44" t="s">
        <v>2</v>
      </c>
      <c r="AC1" s="2" t="s">
        <v>2</v>
      </c>
      <c r="AD1" s="2" t="s">
        <v>2</v>
      </c>
      <c r="AE1" s="2" t="s">
        <v>2</v>
      </c>
      <c r="AF1" s="2" t="s">
        <v>2</v>
      </c>
      <c r="AG1" s="2" t="s">
        <v>2</v>
      </c>
      <c r="AH1" s="2" t="s">
        <v>2</v>
      </c>
      <c r="AI1" s="2" t="s">
        <v>2</v>
      </c>
      <c r="AJ1" s="44" t="s">
        <v>2</v>
      </c>
      <c r="AK1" s="2" t="s">
        <v>2</v>
      </c>
      <c r="AL1" s="2" t="s">
        <v>2</v>
      </c>
      <c r="AM1" s="2" t="s">
        <v>2</v>
      </c>
      <c r="AN1" s="44" t="s">
        <v>2</v>
      </c>
      <c r="AO1" s="2" t="s">
        <v>2</v>
      </c>
      <c r="AP1" s="2" t="s">
        <v>2</v>
      </c>
      <c r="AQ1" s="2" t="s">
        <v>2</v>
      </c>
      <c r="AR1" s="2" t="s">
        <v>2</v>
      </c>
      <c r="AS1" s="2" t="s">
        <v>2</v>
      </c>
      <c r="AT1" s="2" t="s">
        <v>2</v>
      </c>
      <c r="AU1" s="44" t="s">
        <v>2</v>
      </c>
      <c r="AV1" s="2" t="s">
        <v>2</v>
      </c>
      <c r="AW1" s="2" t="s">
        <v>2</v>
      </c>
      <c r="AX1" s="2" t="s">
        <v>2</v>
      </c>
      <c r="AY1" s="2" t="s">
        <v>2</v>
      </c>
      <c r="AZ1" s="44" t="s">
        <v>2</v>
      </c>
      <c r="BA1" s="2" t="s">
        <v>2</v>
      </c>
      <c r="BB1" s="2" t="s">
        <v>2</v>
      </c>
      <c r="BC1" s="2" t="s">
        <v>2</v>
      </c>
      <c r="BD1" s="2" t="s">
        <v>2</v>
      </c>
      <c r="BE1" s="2" t="s">
        <v>2</v>
      </c>
      <c r="BF1" s="2" t="s">
        <v>2</v>
      </c>
      <c r="BG1" s="2" t="s">
        <v>2</v>
      </c>
      <c r="BH1" s="2" t="s">
        <v>2</v>
      </c>
      <c r="BI1" s="2" t="s">
        <v>2</v>
      </c>
      <c r="BJ1" s="2" t="s">
        <v>2</v>
      </c>
      <c r="BK1" s="2" t="s">
        <v>2</v>
      </c>
      <c r="BL1" s="2" t="s">
        <v>2</v>
      </c>
      <c r="BM1" s="2" t="s">
        <v>2</v>
      </c>
      <c r="BN1" s="2" t="s">
        <v>2</v>
      </c>
      <c r="BO1" s="2" t="s">
        <v>2</v>
      </c>
      <c r="BP1" s="44" t="s">
        <v>2</v>
      </c>
      <c r="BQ1" s="2" t="s">
        <v>2</v>
      </c>
      <c r="BR1" s="2" t="s">
        <v>2</v>
      </c>
      <c r="BS1" s="2" t="s">
        <v>2</v>
      </c>
      <c r="BT1" s="2" t="s">
        <v>2</v>
      </c>
      <c r="BU1" s="2" t="s">
        <v>2</v>
      </c>
    </row>
    <row r="2" spans="1:119">
      <c r="A2" s="1"/>
      <c r="B2" s="1"/>
      <c r="C2" s="4"/>
      <c r="D2" s="6" t="s">
        <v>276</v>
      </c>
      <c r="E2" s="5" t="s">
        <v>277</v>
      </c>
      <c r="F2" s="5" t="s">
        <v>278</v>
      </c>
      <c r="G2" s="5" t="s">
        <v>279</v>
      </c>
      <c r="H2" s="6" t="s">
        <v>303</v>
      </c>
      <c r="I2" s="5" t="s">
        <v>304</v>
      </c>
      <c r="J2" s="5" t="s">
        <v>305</v>
      </c>
      <c r="K2" s="5" t="s">
        <v>306</v>
      </c>
      <c r="L2" s="5" t="s">
        <v>307</v>
      </c>
      <c r="M2" s="5" t="s">
        <v>308</v>
      </c>
      <c r="N2" s="5" t="s">
        <v>309</v>
      </c>
      <c r="O2" s="5" t="s">
        <v>310</v>
      </c>
      <c r="P2" s="6" t="s">
        <v>315</v>
      </c>
      <c r="Q2" s="5" t="s">
        <v>316</v>
      </c>
      <c r="R2" s="5" t="s">
        <v>317</v>
      </c>
      <c r="S2" s="5" t="s">
        <v>318</v>
      </c>
      <c r="T2" s="5" t="s">
        <v>319</v>
      </c>
      <c r="U2" s="5" t="s">
        <v>320</v>
      </c>
      <c r="V2" s="5" t="s">
        <v>321</v>
      </c>
      <c r="W2" s="5" t="s">
        <v>322</v>
      </c>
      <c r="X2" s="6" t="s">
        <v>323</v>
      </c>
      <c r="Y2" s="5" t="s">
        <v>324</v>
      </c>
      <c r="Z2" s="5" t="s">
        <v>325</v>
      </c>
      <c r="AA2" s="5" t="s">
        <v>326</v>
      </c>
      <c r="AB2" s="6" t="s">
        <v>342</v>
      </c>
      <c r="AC2" s="5" t="s">
        <v>343</v>
      </c>
      <c r="AD2" s="5" t="s">
        <v>344</v>
      </c>
      <c r="AE2" s="5" t="s">
        <v>345</v>
      </c>
      <c r="AF2" s="5" t="s">
        <v>346</v>
      </c>
      <c r="AG2" s="5" t="s">
        <v>347</v>
      </c>
      <c r="AH2" s="5" t="s">
        <v>348</v>
      </c>
      <c r="AI2" s="5" t="s">
        <v>349</v>
      </c>
      <c r="AJ2" s="6" t="s">
        <v>362</v>
      </c>
      <c r="AK2" s="5" t="s">
        <v>363</v>
      </c>
      <c r="AL2" s="5" t="s">
        <v>364</v>
      </c>
      <c r="AM2" s="5" t="s">
        <v>365</v>
      </c>
      <c r="AN2" s="6" t="s">
        <v>366</v>
      </c>
      <c r="AO2" s="5" t="s">
        <v>367</v>
      </c>
      <c r="AP2" s="5" t="s">
        <v>368</v>
      </c>
      <c r="AQ2" s="5" t="s">
        <v>369</v>
      </c>
      <c r="AR2" s="5" t="s">
        <v>370</v>
      </c>
      <c r="AS2" s="5" t="s">
        <v>371</v>
      </c>
      <c r="AT2" s="5" t="s">
        <v>372</v>
      </c>
      <c r="AU2" s="6" t="s">
        <v>387</v>
      </c>
      <c r="AV2" s="7" t="s">
        <v>388</v>
      </c>
      <c r="AW2" s="7" t="s">
        <v>389</v>
      </c>
      <c r="AX2" s="7" t="s">
        <v>390</v>
      </c>
      <c r="AY2" s="7" t="s">
        <v>391</v>
      </c>
      <c r="AZ2" s="6" t="s">
        <v>393</v>
      </c>
      <c r="BA2" s="5" t="s">
        <v>394</v>
      </c>
      <c r="BB2" s="5" t="s">
        <v>395</v>
      </c>
      <c r="BC2" s="5" t="s">
        <v>396</v>
      </c>
      <c r="BD2" s="5" t="s">
        <v>397</v>
      </c>
      <c r="BE2" s="5" t="s">
        <v>398</v>
      </c>
      <c r="BF2" s="5" t="s">
        <v>401</v>
      </c>
      <c r="BG2" s="5" t="s">
        <v>402</v>
      </c>
      <c r="BH2" s="5" t="s">
        <v>404</v>
      </c>
      <c r="BI2" s="6" t="s">
        <v>412</v>
      </c>
      <c r="BJ2" s="5" t="s">
        <v>413</v>
      </c>
      <c r="BK2" s="5" t="s">
        <v>414</v>
      </c>
      <c r="BL2" s="5" t="s">
        <v>415</v>
      </c>
      <c r="BM2" s="5" t="s">
        <v>416</v>
      </c>
      <c r="BN2" s="5" t="s">
        <v>417</v>
      </c>
      <c r="BO2" s="5" t="s">
        <v>419</v>
      </c>
      <c r="BP2" s="6" t="s">
        <v>426</v>
      </c>
      <c r="BQ2" s="5" t="s">
        <v>427</v>
      </c>
      <c r="BR2" s="5" t="s">
        <v>428</v>
      </c>
      <c r="BS2" s="5" t="s">
        <v>429</v>
      </c>
      <c r="BT2" s="5" t="s">
        <v>430</v>
      </c>
      <c r="BU2" s="5" t="s">
        <v>432</v>
      </c>
    </row>
    <row r="3" spans="1:119">
      <c r="A3" s="8"/>
      <c r="B3" s="8"/>
      <c r="C3" s="8" t="s">
        <v>9</v>
      </c>
      <c r="D3" s="132" t="s">
        <v>10</v>
      </c>
      <c r="E3" s="133"/>
      <c r="F3" s="133"/>
      <c r="G3" s="133"/>
      <c r="H3" s="132" t="s">
        <v>15</v>
      </c>
      <c r="I3" s="133"/>
      <c r="J3" s="133"/>
      <c r="K3" s="133"/>
      <c r="L3" s="133"/>
      <c r="M3" s="133"/>
      <c r="N3" s="133"/>
      <c r="O3" s="133"/>
      <c r="P3" s="132" t="s">
        <v>16</v>
      </c>
      <c r="Q3" s="133"/>
      <c r="R3" s="133"/>
      <c r="S3" s="133"/>
      <c r="T3" s="133"/>
      <c r="U3" s="133"/>
      <c r="V3" s="133"/>
      <c r="W3" s="133"/>
      <c r="X3" s="132" t="s">
        <v>17</v>
      </c>
      <c r="Y3" s="133"/>
      <c r="Z3" s="133"/>
      <c r="AA3" s="133"/>
      <c r="AB3" s="132" t="s">
        <v>18</v>
      </c>
      <c r="AC3" s="133"/>
      <c r="AD3" s="133"/>
      <c r="AE3" s="133"/>
      <c r="AF3" s="133"/>
      <c r="AG3" s="133"/>
      <c r="AH3" s="133"/>
      <c r="AI3" s="133"/>
      <c r="AJ3" s="132" t="s">
        <v>19</v>
      </c>
      <c r="AK3" s="133"/>
      <c r="AL3" s="133"/>
      <c r="AM3" s="133"/>
      <c r="AN3" s="132" t="s">
        <v>20</v>
      </c>
      <c r="AO3" s="133"/>
      <c r="AP3" s="133"/>
      <c r="AQ3" s="133"/>
      <c r="AR3" s="133"/>
      <c r="AS3" s="133"/>
      <c r="AT3" s="133"/>
      <c r="AU3" s="132" t="s">
        <v>21</v>
      </c>
      <c r="AV3" s="133"/>
      <c r="AW3" s="133"/>
      <c r="AX3" s="133"/>
      <c r="AY3" s="134"/>
      <c r="AZ3" s="132" t="s">
        <v>22</v>
      </c>
      <c r="BA3" s="133"/>
      <c r="BB3" s="133"/>
      <c r="BC3" s="133"/>
      <c r="BD3" s="133"/>
      <c r="BE3" s="133"/>
      <c r="BF3" s="133"/>
      <c r="BG3" s="133"/>
      <c r="BH3" s="133"/>
      <c r="BI3" s="132" t="s">
        <v>23</v>
      </c>
      <c r="BJ3" s="133"/>
      <c r="BK3" s="133"/>
      <c r="BL3" s="133"/>
      <c r="BM3" s="133"/>
      <c r="BN3" s="133"/>
      <c r="BO3" s="133"/>
      <c r="BP3" s="132" t="s">
        <v>24</v>
      </c>
      <c r="BQ3" s="133"/>
      <c r="BR3" s="133"/>
      <c r="BS3" s="133"/>
      <c r="BT3" s="133"/>
      <c r="BU3" s="133"/>
    </row>
    <row r="4" spans="1:119" s="30" customFormat="1" ht="24.95" customHeight="1">
      <c r="A4" s="49"/>
      <c r="B4" s="49"/>
      <c r="C4" s="49" t="s">
        <v>27</v>
      </c>
      <c r="D4" s="135" t="s">
        <v>28</v>
      </c>
      <c r="E4" s="136"/>
      <c r="F4" s="136"/>
      <c r="G4" s="136"/>
      <c r="H4" s="135" t="s">
        <v>33</v>
      </c>
      <c r="I4" s="136"/>
      <c r="J4" s="136"/>
      <c r="K4" s="136"/>
      <c r="L4" s="136"/>
      <c r="M4" s="136"/>
      <c r="N4" s="136"/>
      <c r="O4" s="136"/>
      <c r="P4" s="135" t="s">
        <v>34</v>
      </c>
      <c r="Q4" s="136"/>
      <c r="R4" s="136"/>
      <c r="S4" s="136"/>
      <c r="T4" s="136"/>
      <c r="U4" s="136"/>
      <c r="V4" s="136"/>
      <c r="W4" s="136"/>
      <c r="X4" s="135" t="s">
        <v>35</v>
      </c>
      <c r="Y4" s="136"/>
      <c r="Z4" s="136"/>
      <c r="AA4" s="137"/>
      <c r="AB4" s="135" t="s">
        <v>36</v>
      </c>
      <c r="AC4" s="136"/>
      <c r="AD4" s="136"/>
      <c r="AE4" s="136"/>
      <c r="AF4" s="136" t="s">
        <v>37</v>
      </c>
      <c r="AG4" s="136"/>
      <c r="AH4" s="136"/>
      <c r="AI4" s="137"/>
      <c r="AJ4" s="127" t="s">
        <v>38</v>
      </c>
      <c r="AK4" s="128" t="s">
        <v>39</v>
      </c>
      <c r="AL4" s="128" t="s">
        <v>40</v>
      </c>
      <c r="AM4" s="128" t="s">
        <v>41</v>
      </c>
      <c r="AN4" s="135" t="s">
        <v>42</v>
      </c>
      <c r="AO4" s="136"/>
      <c r="AP4" s="136"/>
      <c r="AQ4" s="136"/>
      <c r="AR4" s="136"/>
      <c r="AS4" s="128" t="s">
        <v>43</v>
      </c>
      <c r="AT4" s="128" t="s">
        <v>44</v>
      </c>
      <c r="AU4" s="135" t="s">
        <v>45</v>
      </c>
      <c r="AV4" s="136"/>
      <c r="AW4" s="136"/>
      <c r="AX4" s="136"/>
      <c r="AY4" s="137"/>
      <c r="AZ4" s="135" t="s">
        <v>46</v>
      </c>
      <c r="BA4" s="136"/>
      <c r="BB4" s="136"/>
      <c r="BC4" s="136"/>
      <c r="BD4" s="136"/>
      <c r="BE4" s="136"/>
      <c r="BF4" s="128"/>
      <c r="BG4" s="128" t="s">
        <v>48</v>
      </c>
      <c r="BH4" s="128" t="s">
        <v>49</v>
      </c>
      <c r="BI4" s="127" t="s">
        <v>52</v>
      </c>
      <c r="BJ4" s="136" t="s">
        <v>53</v>
      </c>
      <c r="BK4" s="136"/>
      <c r="BL4" s="128" t="s">
        <v>54</v>
      </c>
      <c r="BM4" s="128" t="s">
        <v>55</v>
      </c>
      <c r="BN4" s="128" t="s">
        <v>56</v>
      </c>
      <c r="BO4" s="128"/>
      <c r="BP4" s="127" t="s">
        <v>58</v>
      </c>
      <c r="BQ4" s="128" t="s">
        <v>59</v>
      </c>
      <c r="BR4" s="136" t="s">
        <v>60</v>
      </c>
      <c r="BS4" s="136"/>
      <c r="BT4" s="128" t="s">
        <v>61</v>
      </c>
      <c r="BU4" s="128"/>
    </row>
    <row r="5" spans="1:119" s="30" customFormat="1" ht="75" customHeight="1">
      <c r="A5" s="31"/>
      <c r="B5" s="32"/>
      <c r="C5" s="33" t="s">
        <v>63</v>
      </c>
      <c r="D5" s="38" t="s">
        <v>64</v>
      </c>
      <c r="E5" s="34" t="s">
        <v>65</v>
      </c>
      <c r="F5" s="34" t="s">
        <v>66</v>
      </c>
      <c r="G5" s="34" t="s">
        <v>67</v>
      </c>
      <c r="H5" s="38" t="s">
        <v>87</v>
      </c>
      <c r="I5" s="34" t="s">
        <v>88</v>
      </c>
      <c r="J5" s="34" t="s">
        <v>89</v>
      </c>
      <c r="K5" s="34" t="s">
        <v>90</v>
      </c>
      <c r="L5" s="34" t="s">
        <v>91</v>
      </c>
      <c r="M5" s="34" t="s">
        <v>92</v>
      </c>
      <c r="N5" s="34" t="s">
        <v>93</v>
      </c>
      <c r="O5" s="34" t="s">
        <v>94</v>
      </c>
      <c r="P5" s="36" t="s">
        <v>95</v>
      </c>
      <c r="Q5" s="35" t="s">
        <v>96</v>
      </c>
      <c r="R5" s="35" t="s">
        <v>97</v>
      </c>
      <c r="S5" s="35" t="s">
        <v>98</v>
      </c>
      <c r="T5" s="35" t="s">
        <v>99</v>
      </c>
      <c r="U5" s="35" t="s">
        <v>100</v>
      </c>
      <c r="V5" s="35" t="s">
        <v>101</v>
      </c>
      <c r="W5" s="35" t="s">
        <v>102</v>
      </c>
      <c r="X5" s="36" t="s">
        <v>103</v>
      </c>
      <c r="Y5" s="35" t="s">
        <v>104</v>
      </c>
      <c r="Z5" s="35" t="s">
        <v>105</v>
      </c>
      <c r="AA5" s="35" t="s">
        <v>106</v>
      </c>
      <c r="AB5" s="36" t="s">
        <v>107</v>
      </c>
      <c r="AC5" s="35" t="s">
        <v>108</v>
      </c>
      <c r="AD5" s="35" t="s">
        <v>109</v>
      </c>
      <c r="AE5" s="35" t="s">
        <v>110</v>
      </c>
      <c r="AF5" s="35" t="s">
        <v>111</v>
      </c>
      <c r="AG5" s="35" t="s">
        <v>112</v>
      </c>
      <c r="AH5" s="35" t="s">
        <v>113</v>
      </c>
      <c r="AI5" s="34" t="s">
        <v>114</v>
      </c>
      <c r="AJ5" s="36" t="s">
        <v>115</v>
      </c>
      <c r="AK5" s="35" t="s">
        <v>116</v>
      </c>
      <c r="AL5" s="35" t="s">
        <v>117</v>
      </c>
      <c r="AM5" s="35" t="s">
        <v>118</v>
      </c>
      <c r="AN5" s="36" t="s">
        <v>119</v>
      </c>
      <c r="AO5" s="35" t="s">
        <v>120</v>
      </c>
      <c r="AP5" s="35" t="s">
        <v>121</v>
      </c>
      <c r="AQ5" s="35" t="s">
        <v>122</v>
      </c>
      <c r="AR5" s="35" t="s">
        <v>123</v>
      </c>
      <c r="AS5" s="35" t="s">
        <v>124</v>
      </c>
      <c r="AT5" s="35" t="s">
        <v>125</v>
      </c>
      <c r="AU5" s="36" t="s">
        <v>119</v>
      </c>
      <c r="AV5" s="35" t="s">
        <v>120</v>
      </c>
      <c r="AW5" s="35" t="s">
        <v>121</v>
      </c>
      <c r="AX5" s="35" t="s">
        <v>122</v>
      </c>
      <c r="AY5" s="35" t="s">
        <v>123</v>
      </c>
      <c r="AZ5" s="38" t="s">
        <v>126</v>
      </c>
      <c r="BA5" s="35" t="s">
        <v>127</v>
      </c>
      <c r="BB5" s="35" t="s">
        <v>128</v>
      </c>
      <c r="BC5" s="35" t="s">
        <v>129</v>
      </c>
      <c r="BD5" s="35" t="s">
        <v>130</v>
      </c>
      <c r="BE5" s="35" t="s">
        <v>131</v>
      </c>
      <c r="BF5" s="39" t="s">
        <v>134</v>
      </c>
      <c r="BG5" s="39" t="s">
        <v>135</v>
      </c>
      <c r="BH5" s="35" t="s">
        <v>136</v>
      </c>
      <c r="BI5" s="38" t="s">
        <v>87</v>
      </c>
      <c r="BJ5" s="40" t="s">
        <v>137</v>
      </c>
      <c r="BK5" s="40" t="s">
        <v>138</v>
      </c>
      <c r="BL5" s="40" t="s">
        <v>139</v>
      </c>
      <c r="BM5" s="40" t="s">
        <v>140</v>
      </c>
      <c r="BN5" s="40" t="s">
        <v>141</v>
      </c>
      <c r="BO5" s="41" t="s">
        <v>143</v>
      </c>
      <c r="BP5" s="45" t="s">
        <v>144</v>
      </c>
      <c r="BQ5" s="56" t="s">
        <v>87</v>
      </c>
      <c r="BR5" s="40" t="s">
        <v>145</v>
      </c>
      <c r="BS5" s="40" t="s">
        <v>146</v>
      </c>
      <c r="BT5" s="40" t="s">
        <v>141</v>
      </c>
      <c r="BU5" s="41" t="s">
        <v>134</v>
      </c>
      <c r="BV5" s="30" t="s">
        <v>435</v>
      </c>
      <c r="BY5" s="30" t="s">
        <v>436</v>
      </c>
      <c r="CB5" s="30" t="s">
        <v>437</v>
      </c>
      <c r="CE5" s="30" t="s">
        <v>17</v>
      </c>
      <c r="CH5" s="30" t="s">
        <v>18</v>
      </c>
      <c r="CK5" s="30" t="s">
        <v>438</v>
      </c>
      <c r="CN5" s="30" t="s">
        <v>20</v>
      </c>
      <c r="CQ5" s="30" t="s">
        <v>21</v>
      </c>
      <c r="CT5" s="30" t="s">
        <v>439</v>
      </c>
      <c r="CW5" s="30" t="s">
        <v>23</v>
      </c>
      <c r="CZ5" s="30" t="s">
        <v>440</v>
      </c>
    </row>
    <row r="6" spans="1:119" s="68" customFormat="1" ht="32.25" customHeight="1" thickBot="1">
      <c r="A6" s="57" t="s">
        <v>151</v>
      </c>
      <c r="B6" s="58" t="s">
        <v>152</v>
      </c>
      <c r="C6" s="59" t="s">
        <v>153</v>
      </c>
      <c r="D6" s="60" t="s">
        <v>154</v>
      </c>
      <c r="E6" s="61" t="s">
        <v>155</v>
      </c>
      <c r="F6" s="61" t="s">
        <v>156</v>
      </c>
      <c r="G6" s="61" t="s">
        <v>157</v>
      </c>
      <c r="H6" s="60" t="s">
        <v>154</v>
      </c>
      <c r="I6" s="61" t="s">
        <v>154</v>
      </c>
      <c r="J6" s="61" t="s">
        <v>155</v>
      </c>
      <c r="K6" s="61" t="s">
        <v>155</v>
      </c>
      <c r="L6" s="61" t="s">
        <v>156</v>
      </c>
      <c r="M6" s="61" t="s">
        <v>156</v>
      </c>
      <c r="N6" s="61" t="s">
        <v>157</v>
      </c>
      <c r="O6" s="61" t="s">
        <v>157</v>
      </c>
      <c r="P6" s="60" t="s">
        <v>154</v>
      </c>
      <c r="Q6" s="61" t="s">
        <v>154</v>
      </c>
      <c r="R6" s="61" t="s">
        <v>155</v>
      </c>
      <c r="S6" s="61" t="s">
        <v>155</v>
      </c>
      <c r="T6" s="61" t="s">
        <v>156</v>
      </c>
      <c r="U6" s="62" t="s">
        <v>156</v>
      </c>
      <c r="V6" s="61" t="s">
        <v>157</v>
      </c>
      <c r="W6" s="61" t="s">
        <v>157</v>
      </c>
      <c r="X6" s="60" t="s">
        <v>154</v>
      </c>
      <c r="Y6" s="61" t="s">
        <v>155</v>
      </c>
      <c r="Z6" s="61" t="s">
        <v>156</v>
      </c>
      <c r="AA6" s="61" t="s">
        <v>157</v>
      </c>
      <c r="AB6" s="63" t="s">
        <v>107</v>
      </c>
      <c r="AC6" s="64" t="s">
        <v>108</v>
      </c>
      <c r="AD6" s="64" t="s">
        <v>109</v>
      </c>
      <c r="AE6" s="64" t="s">
        <v>110</v>
      </c>
      <c r="AF6" s="64" t="s">
        <v>111</v>
      </c>
      <c r="AG6" s="64" t="s">
        <v>112</v>
      </c>
      <c r="AH6" s="64" t="s">
        <v>113</v>
      </c>
      <c r="AI6" s="64" t="s">
        <v>159</v>
      </c>
      <c r="AJ6" s="60" t="s">
        <v>160</v>
      </c>
      <c r="AK6" s="61" t="s">
        <v>161</v>
      </c>
      <c r="AL6" s="61" t="s">
        <v>162</v>
      </c>
      <c r="AM6" s="61" t="s">
        <v>163</v>
      </c>
      <c r="AN6" s="63" t="s">
        <v>119</v>
      </c>
      <c r="AO6" s="64" t="s">
        <v>120</v>
      </c>
      <c r="AP6" s="64" t="s">
        <v>121</v>
      </c>
      <c r="AQ6" s="64" t="s">
        <v>122</v>
      </c>
      <c r="AR6" s="64" t="s">
        <v>123</v>
      </c>
      <c r="AS6" s="64" t="s">
        <v>124</v>
      </c>
      <c r="AT6" s="64" t="s">
        <v>125</v>
      </c>
      <c r="AU6" s="63" t="s">
        <v>119</v>
      </c>
      <c r="AV6" s="64" t="s">
        <v>120</v>
      </c>
      <c r="AW6" s="64" t="s">
        <v>121</v>
      </c>
      <c r="AX6" s="64" t="s">
        <v>122</v>
      </c>
      <c r="AY6" s="64" t="s">
        <v>123</v>
      </c>
      <c r="AZ6" s="63" t="s">
        <v>164</v>
      </c>
      <c r="BA6" s="64" t="s">
        <v>165</v>
      </c>
      <c r="BB6" s="64" t="s">
        <v>166</v>
      </c>
      <c r="BC6" s="64" t="s">
        <v>167</v>
      </c>
      <c r="BD6" s="64" t="s">
        <v>168</v>
      </c>
      <c r="BE6" s="64" t="s">
        <v>169</v>
      </c>
      <c r="BF6" s="62" t="s">
        <v>134</v>
      </c>
      <c r="BG6" s="62" t="s">
        <v>172</v>
      </c>
      <c r="BH6" s="64" t="s">
        <v>136</v>
      </c>
      <c r="BI6" s="63" t="s">
        <v>175</v>
      </c>
      <c r="BJ6" s="64" t="s">
        <v>176</v>
      </c>
      <c r="BK6" s="64" t="s">
        <v>177</v>
      </c>
      <c r="BL6" s="64" t="s">
        <v>178</v>
      </c>
      <c r="BM6" s="64" t="s">
        <v>179</v>
      </c>
      <c r="BN6" s="64" t="s">
        <v>180</v>
      </c>
      <c r="BO6" s="62" t="s">
        <v>134</v>
      </c>
      <c r="BP6" s="63" t="s">
        <v>181</v>
      </c>
      <c r="BQ6" s="64" t="s">
        <v>175</v>
      </c>
      <c r="BR6" s="64" t="s">
        <v>176</v>
      </c>
      <c r="BS6" s="64" t="s">
        <v>177</v>
      </c>
      <c r="BT6" s="64" t="s">
        <v>182</v>
      </c>
      <c r="BU6" s="66"/>
      <c r="BV6" s="68" t="s">
        <v>441</v>
      </c>
      <c r="BW6" s="68" t="s">
        <v>442</v>
      </c>
      <c r="BX6" s="68" t="s">
        <v>443</v>
      </c>
      <c r="BY6" s="68" t="s">
        <v>441</v>
      </c>
      <c r="BZ6" s="68" t="s">
        <v>442</v>
      </c>
      <c r="CA6" s="68" t="s">
        <v>443</v>
      </c>
      <c r="CB6" s="68" t="s">
        <v>441</v>
      </c>
      <c r="CC6" s="68" t="s">
        <v>442</v>
      </c>
      <c r="CD6" s="68" t="s">
        <v>443</v>
      </c>
      <c r="CE6" s="68" t="s">
        <v>441</v>
      </c>
      <c r="CF6" s="68" t="s">
        <v>442</v>
      </c>
      <c r="CG6" s="68" t="s">
        <v>443</v>
      </c>
      <c r="CH6" s="68" t="s">
        <v>441</v>
      </c>
      <c r="CI6" s="68" t="s">
        <v>442</v>
      </c>
      <c r="CJ6" s="68" t="s">
        <v>443</v>
      </c>
      <c r="CK6" s="68" t="s">
        <v>441</v>
      </c>
      <c r="CL6" s="68" t="s">
        <v>442</v>
      </c>
      <c r="CM6" s="68" t="s">
        <v>443</v>
      </c>
      <c r="CN6" s="68" t="s">
        <v>441</v>
      </c>
      <c r="CO6" s="68" t="s">
        <v>442</v>
      </c>
      <c r="CP6" s="68" t="s">
        <v>443</v>
      </c>
      <c r="CQ6" s="68" t="s">
        <v>441</v>
      </c>
      <c r="CR6" s="68" t="s">
        <v>442</v>
      </c>
      <c r="CS6" s="68" t="s">
        <v>443</v>
      </c>
      <c r="CT6" s="68" t="s">
        <v>441</v>
      </c>
      <c r="CU6" s="68" t="s">
        <v>442</v>
      </c>
      <c r="CV6" s="68" t="s">
        <v>443</v>
      </c>
      <c r="CW6" s="68" t="s">
        <v>441</v>
      </c>
      <c r="CX6" s="68" t="s">
        <v>442</v>
      </c>
      <c r="CY6" s="68" t="s">
        <v>443</v>
      </c>
      <c r="CZ6" s="68" t="s">
        <v>441</v>
      </c>
      <c r="DA6" s="68" t="s">
        <v>442</v>
      </c>
      <c r="DB6" s="68" t="s">
        <v>443</v>
      </c>
      <c r="DJ6" s="68" t="s">
        <v>444</v>
      </c>
      <c r="DK6" s="68" t="s">
        <v>445</v>
      </c>
      <c r="DL6" s="68" t="s">
        <v>446</v>
      </c>
    </row>
    <row r="7" spans="1:119">
      <c r="A7" s="1" t="s">
        <v>190</v>
      </c>
      <c r="B7" s="1" t="s">
        <v>191</v>
      </c>
      <c r="C7" s="1">
        <v>2015</v>
      </c>
      <c r="D7" s="69">
        <v>3920</v>
      </c>
      <c r="E7" s="70" t="s">
        <v>192</v>
      </c>
      <c r="F7" s="70" t="s">
        <v>192</v>
      </c>
      <c r="G7" s="70">
        <v>3920</v>
      </c>
      <c r="H7" s="71" t="s">
        <v>192</v>
      </c>
      <c r="I7" s="12" t="s">
        <v>192</v>
      </c>
      <c r="J7" s="5" t="s">
        <v>192</v>
      </c>
      <c r="K7" s="12" t="s">
        <v>192</v>
      </c>
      <c r="L7" s="5" t="s">
        <v>192</v>
      </c>
      <c r="M7" s="12" t="s">
        <v>192</v>
      </c>
      <c r="N7" s="5" t="s">
        <v>192</v>
      </c>
      <c r="O7" s="12" t="s">
        <v>192</v>
      </c>
      <c r="P7" s="6" t="s">
        <v>192</v>
      </c>
      <c r="Q7" s="5" t="s">
        <v>192</v>
      </c>
      <c r="R7" s="5" t="s">
        <v>192</v>
      </c>
      <c r="S7" s="5" t="s">
        <v>192</v>
      </c>
      <c r="T7" s="5" t="s">
        <v>192</v>
      </c>
      <c r="U7" s="5" t="s">
        <v>192</v>
      </c>
      <c r="V7" s="5" t="s">
        <v>192</v>
      </c>
      <c r="W7" s="5" t="s">
        <v>192</v>
      </c>
      <c r="X7" s="14" t="s">
        <v>192</v>
      </c>
      <c r="Y7" s="12" t="s">
        <v>192</v>
      </c>
      <c r="Z7" s="12" t="s">
        <v>192</v>
      </c>
      <c r="AA7" s="12" t="s">
        <v>192</v>
      </c>
      <c r="AB7" s="6" t="s">
        <v>192</v>
      </c>
      <c r="AC7" s="5" t="s">
        <v>192</v>
      </c>
      <c r="AD7" s="5" t="s">
        <v>192</v>
      </c>
      <c r="AE7" s="5" t="s">
        <v>192</v>
      </c>
      <c r="AF7" s="5" t="s">
        <v>192</v>
      </c>
      <c r="AG7" s="5" t="s">
        <v>192</v>
      </c>
      <c r="AH7" s="5" t="s">
        <v>192</v>
      </c>
      <c r="AI7" s="5" t="s">
        <v>192</v>
      </c>
      <c r="AJ7" s="6" t="s">
        <v>134</v>
      </c>
      <c r="AK7" s="5" t="s">
        <v>134</v>
      </c>
      <c r="AL7" s="5" t="s">
        <v>134</v>
      </c>
      <c r="AM7" s="5" t="s">
        <v>134</v>
      </c>
      <c r="AN7" s="6">
        <v>24</v>
      </c>
      <c r="AO7" s="5">
        <v>0</v>
      </c>
      <c r="AP7" s="5">
        <v>0</v>
      </c>
      <c r="AQ7" s="5">
        <v>24</v>
      </c>
      <c r="AR7" s="5">
        <v>24</v>
      </c>
      <c r="AS7" s="5" t="s">
        <v>134</v>
      </c>
      <c r="AT7" s="16" t="s">
        <v>206</v>
      </c>
      <c r="AU7" s="6" t="s">
        <v>192</v>
      </c>
      <c r="AV7" s="5" t="s">
        <v>192</v>
      </c>
      <c r="AW7" s="5" t="s">
        <v>192</v>
      </c>
      <c r="AX7" s="5" t="s">
        <v>192</v>
      </c>
      <c r="AY7" s="5" t="s">
        <v>192</v>
      </c>
      <c r="AZ7" s="6" t="s">
        <v>192</v>
      </c>
      <c r="BA7" s="5" t="s">
        <v>192</v>
      </c>
      <c r="BB7" s="5" t="s">
        <v>192</v>
      </c>
      <c r="BC7" s="5" t="s">
        <v>192</v>
      </c>
      <c r="BD7" s="5" t="s">
        <v>192</v>
      </c>
      <c r="BE7" s="5" t="s">
        <v>192</v>
      </c>
      <c r="BF7" s="5" t="s">
        <v>194</v>
      </c>
      <c r="BG7" s="16" t="s">
        <v>193</v>
      </c>
      <c r="BH7" s="5" t="s">
        <v>193</v>
      </c>
      <c r="BV7">
        <f>COUNTIF(D7:G7,"NA")</f>
        <v>2</v>
      </c>
      <c r="BW7">
        <f>COUNTIF(D7:G7,"NR")</f>
        <v>0</v>
      </c>
      <c r="BX7">
        <f>COUNTIF(D7:G7,"N/A")</f>
        <v>0</v>
      </c>
      <c r="BY7">
        <f>COUNTIF(H7:O7,"NA")</f>
        <v>8</v>
      </c>
      <c r="BZ7">
        <f>COUNTIF(H7:O7,"NR")</f>
        <v>0</v>
      </c>
      <c r="CA7">
        <f>COUNTIF(H7:O7,"N/A")</f>
        <v>0</v>
      </c>
      <c r="CB7">
        <f>COUNTIF(P7:W7,"NA")</f>
        <v>8</v>
      </c>
      <c r="CC7">
        <f>COUNTIF(P7:W7,"NR")</f>
        <v>0</v>
      </c>
      <c r="CD7">
        <f>COUNTIF(P7:W7,"N/A")</f>
        <v>0</v>
      </c>
      <c r="CE7">
        <f>COUNTIF(X7:AA7,"NA")</f>
        <v>4</v>
      </c>
      <c r="CF7">
        <f>COUNTIF(X7:AA7,"NR")</f>
        <v>0</v>
      </c>
      <c r="CG7">
        <f>COUNTIF(X7:AA7,"N/A")</f>
        <v>0</v>
      </c>
      <c r="CH7">
        <f>COUNTIF(AB7:AI7,"NA")</f>
        <v>8</v>
      </c>
      <c r="CI7">
        <f>COUNTIF(AB7:AI7,"NR")</f>
        <v>0</v>
      </c>
      <c r="CJ7">
        <f>COUNTIF(AB7:AI7,"N/A")</f>
        <v>0</v>
      </c>
      <c r="CK7">
        <f>COUNTIF(AJ7:AM7,"NA")</f>
        <v>0</v>
      </c>
      <c r="CL7">
        <f>COUNTIF(AJ7:AM7,"NR")</f>
        <v>0</v>
      </c>
      <c r="CM7">
        <f>COUNTIF(AJ7:AM7,"N/A")</f>
        <v>0</v>
      </c>
      <c r="CN7">
        <f>COUNTIF(AN7:AT7,"NA")</f>
        <v>0</v>
      </c>
      <c r="CO7">
        <f>COUNTIF(AN7:AT7,"NR")</f>
        <v>0</v>
      </c>
      <c r="CP7">
        <f>COUNTIF(AN7:AT7,"N/A")</f>
        <v>1</v>
      </c>
      <c r="CQ7">
        <f>COUNTIF(AU7:AY7,"NA")</f>
        <v>5</v>
      </c>
      <c r="CR7">
        <f>COUNTIF(AU7:AY7,"NR")</f>
        <v>0</v>
      </c>
      <c r="CS7">
        <f>COUNTIF(AU7:AY7,"N/A")</f>
        <v>0</v>
      </c>
      <c r="CT7">
        <f>COUNTIF(AZ7:BH7,"NA")</f>
        <v>6</v>
      </c>
      <c r="CU7">
        <f>COUNTIF(AZ7:BH7,"NR")</f>
        <v>2</v>
      </c>
      <c r="CV7">
        <f>COUNTIF(AZ7:BH7,"N/A")</f>
        <v>0</v>
      </c>
      <c r="CW7">
        <f>COUNTIF(BI7:BO7,"NA")</f>
        <v>0</v>
      </c>
      <c r="CX7">
        <f>COUNTIF(BI7:BO7,"NR")</f>
        <v>0</v>
      </c>
      <c r="CY7">
        <f>COUNTIF(BI7:BO7,"N/A")</f>
        <v>0</v>
      </c>
      <c r="CZ7">
        <f>COUNTIF(BP7:BU7,"NA")</f>
        <v>0</v>
      </c>
      <c r="DA7">
        <f>COUNTIF(BP7:BU7,"NR")</f>
        <v>0</v>
      </c>
      <c r="DB7">
        <f>COUNTIF(BP7:BU7,"N/A")</f>
        <v>0</v>
      </c>
      <c r="DJ7" s="21">
        <f>COUNTIF(D7:BU7,"NA")</f>
        <v>41</v>
      </c>
      <c r="DK7">
        <f t="shared" ref="DK7:DK27" si="0">COUNTIF(D7:BU7,"NR")</f>
        <v>2</v>
      </c>
      <c r="DL7">
        <f t="shared" ref="DL7:DL27" si="1">COUNTIF(D7:BU7,"")</f>
        <v>13</v>
      </c>
      <c r="DO7" s="21">
        <f t="shared" ref="DO7:DO27" si="2">75-DJ7</f>
        <v>34</v>
      </c>
    </row>
    <row r="8" spans="1:119">
      <c r="A8" s="1"/>
      <c r="B8" s="1"/>
      <c r="C8" s="1">
        <v>2016</v>
      </c>
      <c r="D8" s="69">
        <v>3444</v>
      </c>
      <c r="E8" s="70" t="s">
        <v>192</v>
      </c>
      <c r="F8" s="70" t="s">
        <v>192</v>
      </c>
      <c r="G8" s="70">
        <v>3444</v>
      </c>
      <c r="H8" s="71" t="s">
        <v>192</v>
      </c>
      <c r="I8" s="12" t="s">
        <v>192</v>
      </c>
      <c r="J8" s="18" t="s">
        <v>192</v>
      </c>
      <c r="K8" s="12" t="s">
        <v>192</v>
      </c>
      <c r="L8" s="18" t="s">
        <v>192</v>
      </c>
      <c r="M8" s="20" t="s">
        <v>192</v>
      </c>
      <c r="N8" s="18" t="s">
        <v>192</v>
      </c>
      <c r="O8" s="20" t="s">
        <v>192</v>
      </c>
      <c r="P8" s="47" t="s">
        <v>192</v>
      </c>
      <c r="Q8" s="18" t="s">
        <v>192</v>
      </c>
      <c r="R8" s="18" t="s">
        <v>192</v>
      </c>
      <c r="S8" s="18" t="s">
        <v>192</v>
      </c>
      <c r="T8" s="18" t="s">
        <v>192</v>
      </c>
      <c r="U8" s="18" t="s">
        <v>192</v>
      </c>
      <c r="V8" s="18" t="s">
        <v>192</v>
      </c>
      <c r="W8" s="18" t="s">
        <v>192</v>
      </c>
      <c r="X8" s="52" t="s">
        <v>192</v>
      </c>
      <c r="Y8" s="20" t="s">
        <v>192</v>
      </c>
      <c r="Z8" s="20" t="s">
        <v>192</v>
      </c>
      <c r="AA8" s="20" t="s">
        <v>192</v>
      </c>
      <c r="AB8" s="47" t="s">
        <v>192</v>
      </c>
      <c r="AC8" s="18" t="s">
        <v>192</v>
      </c>
      <c r="AD8" s="18" t="s">
        <v>192</v>
      </c>
      <c r="AE8" s="18" t="s">
        <v>192</v>
      </c>
      <c r="AF8" s="18" t="s">
        <v>192</v>
      </c>
      <c r="AG8" s="18" t="s">
        <v>192</v>
      </c>
      <c r="AH8" s="18" t="s">
        <v>192</v>
      </c>
      <c r="AI8" s="18" t="s">
        <v>192</v>
      </c>
      <c r="AJ8" s="6"/>
      <c r="AK8" s="5"/>
      <c r="AL8" s="5"/>
      <c r="AM8" s="5"/>
      <c r="AN8" s="47">
        <v>21</v>
      </c>
      <c r="AO8" s="18">
        <v>2</v>
      </c>
      <c r="AP8" s="18">
        <v>1</v>
      </c>
      <c r="AQ8" s="18">
        <v>21</v>
      </c>
      <c r="AR8" s="18">
        <v>21</v>
      </c>
      <c r="AS8" s="5"/>
      <c r="AT8" s="5"/>
      <c r="AU8" s="47" t="s">
        <v>192</v>
      </c>
      <c r="AV8" s="18" t="s">
        <v>192</v>
      </c>
      <c r="AW8" s="18" t="s">
        <v>192</v>
      </c>
      <c r="AX8" s="18" t="s">
        <v>192</v>
      </c>
      <c r="AY8" s="18" t="s">
        <v>192</v>
      </c>
      <c r="AZ8" s="47" t="s">
        <v>192</v>
      </c>
      <c r="BA8" s="18" t="s">
        <v>192</v>
      </c>
      <c r="BB8" s="18" t="s">
        <v>192</v>
      </c>
      <c r="BC8" s="18" t="s">
        <v>192</v>
      </c>
      <c r="BD8" s="18" t="s">
        <v>192</v>
      </c>
      <c r="BE8" s="18" t="s">
        <v>192</v>
      </c>
      <c r="BF8" s="5"/>
      <c r="BG8" s="5"/>
      <c r="BH8" s="5"/>
      <c r="BV8">
        <f t="shared" ref="BV8:BV27" si="3">COUNTIF(D8:G8,"NA")</f>
        <v>2</v>
      </c>
      <c r="BW8">
        <f t="shared" ref="BW8:BW27" si="4">COUNTIF(D8:G8,"NR")</f>
        <v>0</v>
      </c>
      <c r="BX8">
        <f t="shared" ref="BX8:BX27" si="5">COUNTIF(D8:G8,"N/A")</f>
        <v>0</v>
      </c>
      <c r="BY8">
        <f t="shared" ref="BY8:BY27" si="6">COUNTIF(H8:O8,"NA")</f>
        <v>8</v>
      </c>
      <c r="BZ8">
        <f t="shared" ref="BZ8:BZ27" si="7">COUNTIF(H8:O8,"NR")</f>
        <v>0</v>
      </c>
      <c r="CA8">
        <f t="shared" ref="CA8:CA27" si="8">COUNTIF(H8:O8,"N/A")</f>
        <v>0</v>
      </c>
      <c r="CB8">
        <f t="shared" ref="CB8:CB27" si="9">COUNTIF(P8:W8,"NA")</f>
        <v>8</v>
      </c>
      <c r="CC8">
        <f t="shared" ref="CC8:CC27" si="10">COUNTIF(P8:W8,"NR")</f>
        <v>0</v>
      </c>
      <c r="CD8">
        <f t="shared" ref="CD8:CD27" si="11">COUNTIF(P8:W8,"N/A")</f>
        <v>0</v>
      </c>
      <c r="CE8">
        <f t="shared" ref="CE8:CE27" si="12">COUNTIF(X8:AA8,"NA")</f>
        <v>4</v>
      </c>
      <c r="CF8">
        <f t="shared" ref="CF8:CF27" si="13">COUNTIF(X8:AA8,"NR")</f>
        <v>0</v>
      </c>
      <c r="CG8">
        <f t="shared" ref="CG8:CG27" si="14">COUNTIF(X8:AA8,"N/A")</f>
        <v>0</v>
      </c>
      <c r="CH8">
        <f t="shared" ref="CH8:CH27" si="15">COUNTIF(AB8:AI8,"NA")</f>
        <v>8</v>
      </c>
      <c r="CI8">
        <f t="shared" ref="CI8:CI27" si="16">COUNTIF(AB8:AI8,"NR")</f>
        <v>0</v>
      </c>
      <c r="CJ8">
        <f t="shared" ref="CJ8:CJ27" si="17">COUNTIF(AB8:AI8,"N/A")</f>
        <v>0</v>
      </c>
      <c r="CK8">
        <f t="shared" ref="CK8:CK27" si="18">COUNTIF(AJ8:AM8,"NA")</f>
        <v>0</v>
      </c>
      <c r="CL8">
        <f t="shared" ref="CL8:CL27" si="19">COUNTIF(AJ8:AM8,"NR")</f>
        <v>0</v>
      </c>
      <c r="CM8">
        <f t="shared" ref="CM8:CM27" si="20">COUNTIF(AJ8:AM8,"N/A")</f>
        <v>0</v>
      </c>
      <c r="CN8">
        <f t="shared" ref="CN8:CN27" si="21">COUNTIF(AN8:AT8,"NA")</f>
        <v>0</v>
      </c>
      <c r="CO8">
        <f t="shared" ref="CO8:CO27" si="22">COUNTIF(AN8:AT8,"NR")</f>
        <v>0</v>
      </c>
      <c r="CP8">
        <f t="shared" ref="CP8:CP27" si="23">COUNTIF(AN8:AT8,"N/A")</f>
        <v>0</v>
      </c>
      <c r="CQ8">
        <f t="shared" ref="CQ8:CQ27" si="24">COUNTIF(AU8:AY8,"NA")</f>
        <v>5</v>
      </c>
      <c r="CR8">
        <f t="shared" ref="CR8:CR27" si="25">COUNTIF(AU8:AY8,"NR")</f>
        <v>0</v>
      </c>
      <c r="CS8">
        <f t="shared" ref="CS8:CS27" si="26">COUNTIF(AU8:AY8,"N/A")</f>
        <v>0</v>
      </c>
      <c r="CT8">
        <f t="shared" ref="CT8:CT27" si="27">COUNTIF(AZ8:BH8,"NA")</f>
        <v>6</v>
      </c>
      <c r="CU8">
        <f t="shared" ref="CU8:CU27" si="28">COUNTIF(AZ8:BH8,"NR")</f>
        <v>0</v>
      </c>
      <c r="CV8">
        <f t="shared" ref="CV8:CV27" si="29">COUNTIF(AZ8:BH8,"N/A")</f>
        <v>0</v>
      </c>
      <c r="CW8">
        <f t="shared" ref="CW8:CW27" si="30">COUNTIF(BI8:BO8,"NA")</f>
        <v>0</v>
      </c>
      <c r="CX8">
        <f t="shared" ref="CX8:CX27" si="31">COUNTIF(BI8:BO8,"NR")</f>
        <v>0</v>
      </c>
      <c r="CY8">
        <f t="shared" ref="CY8:CY27" si="32">COUNTIF(BI8:BO8,"N/A")</f>
        <v>0</v>
      </c>
      <c r="CZ8">
        <f t="shared" ref="CZ8:CZ27" si="33">COUNTIF(BP8:BU8,"NA")</f>
        <v>0</v>
      </c>
      <c r="DA8">
        <f t="shared" ref="DA8:DA27" si="34">COUNTIF(BP8:BU8,"NR")</f>
        <v>0</v>
      </c>
      <c r="DB8">
        <f t="shared" ref="DB8:DB27" si="35">COUNTIF(BP8:BU8,"N/A")</f>
        <v>0</v>
      </c>
      <c r="DJ8" s="21">
        <f t="shared" ref="DJ8:DJ27" si="36">COUNTIF(D8:BU8,"NA")+COUNTIF(D8:BU8,"NR")+COUNTIF(D8:BU8,"")</f>
        <v>63</v>
      </c>
      <c r="DK8">
        <f t="shared" si="0"/>
        <v>0</v>
      </c>
      <c r="DL8">
        <f t="shared" si="1"/>
        <v>22</v>
      </c>
      <c r="DO8" s="21">
        <f t="shared" si="2"/>
        <v>12</v>
      </c>
    </row>
    <row r="9" spans="1:119">
      <c r="A9" s="1"/>
      <c r="B9" s="1"/>
      <c r="C9" s="1">
        <v>2017</v>
      </c>
      <c r="D9" s="69">
        <v>2970</v>
      </c>
      <c r="E9" s="70" t="s">
        <v>192</v>
      </c>
      <c r="F9" s="70" t="s">
        <v>192</v>
      </c>
      <c r="G9" s="70">
        <v>2970</v>
      </c>
      <c r="H9" s="71" t="s">
        <v>192</v>
      </c>
      <c r="I9" s="12" t="s">
        <v>192</v>
      </c>
      <c r="J9" s="18" t="s">
        <v>192</v>
      </c>
      <c r="K9" s="12" t="s">
        <v>192</v>
      </c>
      <c r="L9" s="18" t="s">
        <v>192</v>
      </c>
      <c r="M9" s="20" t="s">
        <v>192</v>
      </c>
      <c r="N9" s="18" t="s">
        <v>192</v>
      </c>
      <c r="O9" s="20" t="s">
        <v>192</v>
      </c>
      <c r="P9" s="47" t="s">
        <v>192</v>
      </c>
      <c r="Q9" s="18" t="s">
        <v>192</v>
      </c>
      <c r="R9" s="18" t="s">
        <v>192</v>
      </c>
      <c r="S9" s="18" t="s">
        <v>192</v>
      </c>
      <c r="T9" s="18" t="s">
        <v>192</v>
      </c>
      <c r="U9" s="18" t="s">
        <v>192</v>
      </c>
      <c r="V9" s="18" t="s">
        <v>192</v>
      </c>
      <c r="W9" s="18" t="s">
        <v>192</v>
      </c>
      <c r="X9" s="52" t="s">
        <v>192</v>
      </c>
      <c r="Y9" s="20" t="s">
        <v>192</v>
      </c>
      <c r="Z9" s="20" t="s">
        <v>192</v>
      </c>
      <c r="AA9" s="20" t="s">
        <v>192</v>
      </c>
      <c r="AB9" s="47" t="s">
        <v>192</v>
      </c>
      <c r="AC9" s="18" t="s">
        <v>192</v>
      </c>
      <c r="AD9" s="18" t="s">
        <v>192</v>
      </c>
      <c r="AE9" s="18" t="s">
        <v>192</v>
      </c>
      <c r="AF9" s="18" t="s">
        <v>192</v>
      </c>
      <c r="AG9" s="18" t="s">
        <v>192</v>
      </c>
      <c r="AH9" s="18" t="s">
        <v>192</v>
      </c>
      <c r="AI9" s="18" t="s">
        <v>192</v>
      </c>
      <c r="AJ9" s="6"/>
      <c r="AK9" s="5"/>
      <c r="AL9" s="5"/>
      <c r="AM9" s="5"/>
      <c r="AN9" s="47">
        <v>26</v>
      </c>
      <c r="AO9" s="18">
        <v>1</v>
      </c>
      <c r="AP9" s="18">
        <v>4</v>
      </c>
      <c r="AQ9" s="18">
        <v>26</v>
      </c>
      <c r="AR9" s="18">
        <v>26</v>
      </c>
      <c r="AS9" s="5"/>
      <c r="AT9" s="5"/>
      <c r="AU9" s="47" t="s">
        <v>192</v>
      </c>
      <c r="AV9" s="18" t="s">
        <v>192</v>
      </c>
      <c r="AW9" s="18" t="s">
        <v>192</v>
      </c>
      <c r="AX9" s="18" t="s">
        <v>192</v>
      </c>
      <c r="AY9" s="18" t="s">
        <v>192</v>
      </c>
      <c r="AZ9" s="47" t="s">
        <v>192</v>
      </c>
      <c r="BA9" s="18" t="s">
        <v>192</v>
      </c>
      <c r="BB9" s="18" t="s">
        <v>192</v>
      </c>
      <c r="BC9" s="18" t="s">
        <v>192</v>
      </c>
      <c r="BD9" s="18" t="s">
        <v>192</v>
      </c>
      <c r="BE9" s="18" t="s">
        <v>192</v>
      </c>
      <c r="BF9" s="5"/>
      <c r="BG9" s="5"/>
      <c r="BH9" s="5"/>
      <c r="BI9" s="6">
        <v>0</v>
      </c>
      <c r="BJ9" s="5">
        <v>73063</v>
      </c>
      <c r="BK9" s="5">
        <v>146799</v>
      </c>
      <c r="BL9" s="5" t="s">
        <v>423</v>
      </c>
      <c r="BM9" s="5">
        <v>0</v>
      </c>
      <c r="BN9" s="5">
        <v>0</v>
      </c>
      <c r="BO9" s="5">
        <v>0</v>
      </c>
      <c r="BP9" s="6" t="s">
        <v>172</v>
      </c>
      <c r="BQ9" s="5">
        <v>1</v>
      </c>
      <c r="BR9" s="5">
        <v>1</v>
      </c>
      <c r="BS9" s="5">
        <v>0</v>
      </c>
      <c r="BT9" s="5">
        <v>0</v>
      </c>
      <c r="BU9" s="5">
        <v>0</v>
      </c>
      <c r="BV9">
        <f t="shared" si="3"/>
        <v>2</v>
      </c>
      <c r="BW9">
        <f t="shared" si="4"/>
        <v>0</v>
      </c>
      <c r="BX9">
        <f t="shared" si="5"/>
        <v>0</v>
      </c>
      <c r="BY9">
        <f t="shared" si="6"/>
        <v>8</v>
      </c>
      <c r="BZ9">
        <f t="shared" si="7"/>
        <v>0</v>
      </c>
      <c r="CA9">
        <f t="shared" si="8"/>
        <v>0</v>
      </c>
      <c r="CB9">
        <f t="shared" si="9"/>
        <v>8</v>
      </c>
      <c r="CC9">
        <f t="shared" si="10"/>
        <v>0</v>
      </c>
      <c r="CD9">
        <f t="shared" si="11"/>
        <v>0</v>
      </c>
      <c r="CE9">
        <f t="shared" si="12"/>
        <v>4</v>
      </c>
      <c r="CF9">
        <f t="shared" si="13"/>
        <v>0</v>
      </c>
      <c r="CG9">
        <f t="shared" si="14"/>
        <v>0</v>
      </c>
      <c r="CH9">
        <f t="shared" si="15"/>
        <v>8</v>
      </c>
      <c r="CI9">
        <f t="shared" si="16"/>
        <v>0</v>
      </c>
      <c r="CJ9">
        <f t="shared" si="17"/>
        <v>0</v>
      </c>
      <c r="CK9">
        <f t="shared" si="18"/>
        <v>0</v>
      </c>
      <c r="CL9">
        <f t="shared" si="19"/>
        <v>0</v>
      </c>
      <c r="CM9">
        <f t="shared" si="20"/>
        <v>0</v>
      </c>
      <c r="CN9">
        <f t="shared" si="21"/>
        <v>0</v>
      </c>
      <c r="CO9">
        <f t="shared" si="22"/>
        <v>0</v>
      </c>
      <c r="CP9">
        <f t="shared" si="23"/>
        <v>0</v>
      </c>
      <c r="CQ9">
        <f t="shared" si="24"/>
        <v>5</v>
      </c>
      <c r="CR9">
        <f t="shared" si="25"/>
        <v>0</v>
      </c>
      <c r="CS9">
        <f t="shared" si="26"/>
        <v>0</v>
      </c>
      <c r="CT9">
        <f t="shared" si="27"/>
        <v>6</v>
      </c>
      <c r="CU9">
        <f t="shared" si="28"/>
        <v>0</v>
      </c>
      <c r="CV9">
        <f t="shared" si="29"/>
        <v>0</v>
      </c>
      <c r="CW9">
        <f t="shared" si="30"/>
        <v>0</v>
      </c>
      <c r="CX9">
        <f t="shared" si="31"/>
        <v>0</v>
      </c>
      <c r="CY9">
        <f t="shared" si="32"/>
        <v>1</v>
      </c>
      <c r="CZ9">
        <f t="shared" si="33"/>
        <v>0</v>
      </c>
      <c r="DA9">
        <f t="shared" si="34"/>
        <v>0</v>
      </c>
      <c r="DB9">
        <f t="shared" si="35"/>
        <v>0</v>
      </c>
      <c r="DJ9" s="21">
        <f t="shared" si="36"/>
        <v>50</v>
      </c>
      <c r="DK9">
        <f t="shared" si="0"/>
        <v>0</v>
      </c>
      <c r="DL9">
        <f t="shared" si="1"/>
        <v>9</v>
      </c>
      <c r="DO9" s="21">
        <f t="shared" si="2"/>
        <v>25</v>
      </c>
    </row>
    <row r="10" spans="1:119">
      <c r="A10" s="1" t="s">
        <v>197</v>
      </c>
      <c r="B10" s="1" t="s">
        <v>198</v>
      </c>
      <c r="C10" s="1">
        <v>2015</v>
      </c>
      <c r="D10" s="69" t="s">
        <v>192</v>
      </c>
      <c r="E10" s="70">
        <v>635954</v>
      </c>
      <c r="F10" s="70">
        <v>161493</v>
      </c>
      <c r="G10" s="70" t="s">
        <v>192</v>
      </c>
      <c r="H10" s="71">
        <v>4589</v>
      </c>
      <c r="I10" s="12">
        <v>7.7426674121943719E-4</v>
      </c>
      <c r="J10" s="5">
        <v>585</v>
      </c>
      <c r="K10" s="12">
        <v>1.06777934750468E-4</v>
      </c>
      <c r="L10" s="5">
        <v>2841</v>
      </c>
      <c r="M10" s="12">
        <v>6.3381507145757387E-3</v>
      </c>
      <c r="N10" s="5">
        <v>3389</v>
      </c>
      <c r="O10" s="12">
        <v>5.5794733332784549E-3</v>
      </c>
      <c r="P10" s="6">
        <v>624475</v>
      </c>
      <c r="Q10" s="5">
        <v>71328067.459999993</v>
      </c>
      <c r="R10" s="5">
        <v>16004</v>
      </c>
      <c r="S10" s="5">
        <v>7768574.1600000001</v>
      </c>
      <c r="T10" s="5">
        <v>15984</v>
      </c>
      <c r="U10" s="5">
        <v>10373560.050000001</v>
      </c>
      <c r="V10" s="5">
        <v>440592</v>
      </c>
      <c r="W10" s="5">
        <v>41302828.229999997</v>
      </c>
      <c r="X10" s="14" t="s">
        <v>192</v>
      </c>
      <c r="Y10" s="12" t="s">
        <v>192</v>
      </c>
      <c r="Z10" s="12">
        <v>0.40699999999999997</v>
      </c>
      <c r="AA10" s="12">
        <v>0.23599999999999999</v>
      </c>
      <c r="AB10" s="6" t="s">
        <v>192</v>
      </c>
      <c r="AC10" s="5" t="s">
        <v>192</v>
      </c>
      <c r="AD10" s="5" t="s">
        <v>192</v>
      </c>
      <c r="AE10" s="5" t="s">
        <v>192</v>
      </c>
      <c r="AF10" s="5" t="s">
        <v>192</v>
      </c>
      <c r="AG10" s="5" t="s">
        <v>192</v>
      </c>
      <c r="AH10" s="5" t="s">
        <v>192</v>
      </c>
      <c r="AI10" s="5" t="s">
        <v>192</v>
      </c>
      <c r="AJ10" s="6" t="s">
        <v>134</v>
      </c>
      <c r="AK10" s="5" t="s">
        <v>134</v>
      </c>
      <c r="AL10" s="5" t="s">
        <v>134</v>
      </c>
      <c r="AM10" s="5" t="s">
        <v>134</v>
      </c>
      <c r="AN10" s="6">
        <v>140.9</v>
      </c>
      <c r="AO10" s="5">
        <v>12</v>
      </c>
      <c r="AP10" s="5">
        <v>13</v>
      </c>
      <c r="AQ10" s="5">
        <v>140.9</v>
      </c>
      <c r="AR10" s="5">
        <v>140.9</v>
      </c>
      <c r="AS10" s="5" t="s">
        <v>172</v>
      </c>
      <c r="AT10" s="5" t="s">
        <v>134</v>
      </c>
      <c r="AU10" s="6" t="s">
        <v>192</v>
      </c>
      <c r="AV10" s="5" t="s">
        <v>192</v>
      </c>
      <c r="AW10" s="5" t="s">
        <v>192</v>
      </c>
      <c r="AX10" s="5" t="s">
        <v>192</v>
      </c>
      <c r="AY10" s="5" t="s">
        <v>192</v>
      </c>
      <c r="AZ10" s="6">
        <v>20</v>
      </c>
      <c r="BA10" s="5">
        <v>18</v>
      </c>
      <c r="BB10" s="5">
        <v>3</v>
      </c>
      <c r="BC10" s="5">
        <v>3</v>
      </c>
      <c r="BD10" s="5" t="s">
        <v>192</v>
      </c>
      <c r="BE10" s="5" t="s">
        <v>192</v>
      </c>
      <c r="BF10" s="5">
        <v>0</v>
      </c>
      <c r="BG10" s="5" t="s">
        <v>201</v>
      </c>
      <c r="BH10" s="5" t="s">
        <v>134</v>
      </c>
      <c r="BI10" s="6"/>
      <c r="BJ10" s="5"/>
      <c r="BK10" s="5"/>
      <c r="BL10" s="5"/>
      <c r="BM10" s="5"/>
      <c r="BN10" s="5"/>
      <c r="BO10" s="5"/>
      <c r="BP10" s="6"/>
      <c r="BQ10" s="5"/>
      <c r="BR10" s="5"/>
      <c r="BS10" s="5"/>
      <c r="BT10" s="5"/>
      <c r="BU10" s="5"/>
      <c r="BV10">
        <f t="shared" si="3"/>
        <v>2</v>
      </c>
      <c r="BW10">
        <f t="shared" si="4"/>
        <v>0</v>
      </c>
      <c r="BX10">
        <f t="shared" si="5"/>
        <v>0</v>
      </c>
      <c r="BY10">
        <f t="shared" si="6"/>
        <v>0</v>
      </c>
      <c r="BZ10">
        <f t="shared" si="7"/>
        <v>0</v>
      </c>
      <c r="CA10">
        <f t="shared" si="8"/>
        <v>0</v>
      </c>
      <c r="CB10">
        <f t="shared" si="9"/>
        <v>0</v>
      </c>
      <c r="CC10">
        <f t="shared" si="10"/>
        <v>0</v>
      </c>
      <c r="CD10">
        <f t="shared" si="11"/>
        <v>0</v>
      </c>
      <c r="CE10">
        <f t="shared" si="12"/>
        <v>2</v>
      </c>
      <c r="CF10">
        <f t="shared" si="13"/>
        <v>0</v>
      </c>
      <c r="CG10">
        <f t="shared" si="14"/>
        <v>0</v>
      </c>
      <c r="CH10">
        <f t="shared" si="15"/>
        <v>8</v>
      </c>
      <c r="CI10">
        <f t="shared" si="16"/>
        <v>0</v>
      </c>
      <c r="CJ10">
        <f t="shared" si="17"/>
        <v>0</v>
      </c>
      <c r="CK10">
        <f t="shared" si="18"/>
        <v>0</v>
      </c>
      <c r="CL10">
        <f t="shared" si="19"/>
        <v>0</v>
      </c>
      <c r="CM10">
        <f t="shared" si="20"/>
        <v>0</v>
      </c>
      <c r="CN10">
        <f t="shared" si="21"/>
        <v>0</v>
      </c>
      <c r="CO10">
        <f t="shared" si="22"/>
        <v>0</v>
      </c>
      <c r="CP10">
        <f t="shared" si="23"/>
        <v>0</v>
      </c>
      <c r="CQ10">
        <f t="shared" si="24"/>
        <v>5</v>
      </c>
      <c r="CR10">
        <f t="shared" si="25"/>
        <v>0</v>
      </c>
      <c r="CS10">
        <f t="shared" si="26"/>
        <v>0</v>
      </c>
      <c r="CT10">
        <f t="shared" si="27"/>
        <v>2</v>
      </c>
      <c r="CU10">
        <f t="shared" si="28"/>
        <v>0</v>
      </c>
      <c r="CV10">
        <f t="shared" si="29"/>
        <v>0</v>
      </c>
      <c r="CW10">
        <f t="shared" si="30"/>
        <v>0</v>
      </c>
      <c r="CX10">
        <f t="shared" si="31"/>
        <v>0</v>
      </c>
      <c r="CY10">
        <f t="shared" si="32"/>
        <v>0</v>
      </c>
      <c r="CZ10">
        <f t="shared" si="33"/>
        <v>0</v>
      </c>
      <c r="DA10">
        <f t="shared" si="34"/>
        <v>0</v>
      </c>
      <c r="DB10">
        <f t="shared" si="35"/>
        <v>0</v>
      </c>
      <c r="DJ10" s="21">
        <f t="shared" si="36"/>
        <v>32</v>
      </c>
      <c r="DK10">
        <f t="shared" si="0"/>
        <v>0</v>
      </c>
      <c r="DL10">
        <f t="shared" si="1"/>
        <v>13</v>
      </c>
      <c r="DO10" s="21">
        <f t="shared" si="2"/>
        <v>43</v>
      </c>
    </row>
    <row r="11" spans="1:119">
      <c r="A11" s="1"/>
      <c r="B11" s="1"/>
      <c r="C11" s="1">
        <v>2016</v>
      </c>
      <c r="D11" s="69" t="s">
        <v>192</v>
      </c>
      <c r="E11" s="70">
        <v>584461</v>
      </c>
      <c r="F11" s="70">
        <v>151766</v>
      </c>
      <c r="G11" s="70" t="s">
        <v>192</v>
      </c>
      <c r="H11" s="71">
        <v>4155</v>
      </c>
      <c r="I11" s="12">
        <v>6.9900635111618946E-4</v>
      </c>
      <c r="J11" s="18">
        <v>525</v>
      </c>
      <c r="K11" s="12">
        <v>9.5758081161266456E-5</v>
      </c>
      <c r="L11" s="18">
        <v>2078</v>
      </c>
      <c r="M11" s="20">
        <v>4.5018696407603349E-3</v>
      </c>
      <c r="N11" s="18">
        <v>2888</v>
      </c>
      <c r="O11" s="20">
        <v>5.1970487673204963E-3</v>
      </c>
      <c r="P11" s="47">
        <v>607839</v>
      </c>
      <c r="Q11" s="5">
        <v>81496230.659999996</v>
      </c>
      <c r="R11" s="5">
        <v>13817</v>
      </c>
      <c r="S11" s="5">
        <v>6504326.8399999999</v>
      </c>
      <c r="T11" s="5">
        <v>15773</v>
      </c>
      <c r="U11" s="5">
        <v>12076996.67</v>
      </c>
      <c r="V11" s="5">
        <v>429215</v>
      </c>
      <c r="W11" s="5">
        <v>51189735.350000001</v>
      </c>
      <c r="X11" s="52" t="s">
        <v>192</v>
      </c>
      <c r="Y11" s="20" t="s">
        <v>192</v>
      </c>
      <c r="Z11" s="20">
        <v>0.29199999999999998</v>
      </c>
      <c r="AA11" s="20">
        <v>0.19700000000000001</v>
      </c>
      <c r="AB11" s="47" t="s">
        <v>192</v>
      </c>
      <c r="AC11" s="18" t="s">
        <v>192</v>
      </c>
      <c r="AD11" s="18" t="s">
        <v>192</v>
      </c>
      <c r="AE11" s="18" t="s">
        <v>192</v>
      </c>
      <c r="AF11" s="18" t="s">
        <v>192</v>
      </c>
      <c r="AG11" s="18" t="s">
        <v>192</v>
      </c>
      <c r="AH11" s="18" t="s">
        <v>192</v>
      </c>
      <c r="AI11" s="18" t="s">
        <v>192</v>
      </c>
      <c r="AJ11" s="6"/>
      <c r="AK11" s="5"/>
      <c r="AL11" s="5"/>
      <c r="AM11" s="5"/>
      <c r="AN11" s="47">
        <v>147.69999999999999</v>
      </c>
      <c r="AO11" s="18">
        <v>12</v>
      </c>
      <c r="AP11" s="18">
        <v>3</v>
      </c>
      <c r="AQ11" s="18">
        <v>147.69999999999999</v>
      </c>
      <c r="AR11" s="18">
        <v>147.69999999999999</v>
      </c>
      <c r="AS11" s="5"/>
      <c r="AT11" s="5"/>
      <c r="AU11" s="47" t="s">
        <v>192</v>
      </c>
      <c r="AV11" s="18" t="s">
        <v>192</v>
      </c>
      <c r="AW11" s="18" t="s">
        <v>192</v>
      </c>
      <c r="AX11" s="18" t="s">
        <v>192</v>
      </c>
      <c r="AY11" s="18" t="s">
        <v>192</v>
      </c>
      <c r="AZ11" s="47">
        <v>23</v>
      </c>
      <c r="BA11" s="18">
        <v>22</v>
      </c>
      <c r="BB11" s="18">
        <v>7</v>
      </c>
      <c r="BC11" s="18">
        <v>7</v>
      </c>
      <c r="BD11" s="18" t="s">
        <v>192</v>
      </c>
      <c r="BE11" s="18" t="s">
        <v>192</v>
      </c>
      <c r="BF11" s="5"/>
      <c r="BG11" s="5"/>
      <c r="BH11" s="5"/>
      <c r="BI11" s="6"/>
      <c r="BJ11" s="5"/>
      <c r="BK11" s="5"/>
      <c r="BL11" s="5"/>
      <c r="BM11" s="5"/>
      <c r="BN11" s="5"/>
      <c r="BO11" s="5"/>
      <c r="BP11" s="6"/>
      <c r="BQ11" s="5"/>
      <c r="BR11" s="5"/>
      <c r="BS11" s="5"/>
      <c r="BT11" s="5"/>
      <c r="BU11" s="5"/>
      <c r="BV11">
        <f t="shared" si="3"/>
        <v>2</v>
      </c>
      <c r="BW11">
        <f t="shared" si="4"/>
        <v>0</v>
      </c>
      <c r="BX11">
        <f t="shared" si="5"/>
        <v>0</v>
      </c>
      <c r="BY11">
        <f t="shared" si="6"/>
        <v>0</v>
      </c>
      <c r="BZ11">
        <f t="shared" si="7"/>
        <v>0</v>
      </c>
      <c r="CA11">
        <f t="shared" si="8"/>
        <v>0</v>
      </c>
      <c r="CB11">
        <f t="shared" si="9"/>
        <v>0</v>
      </c>
      <c r="CC11">
        <f t="shared" si="10"/>
        <v>0</v>
      </c>
      <c r="CD11">
        <f t="shared" si="11"/>
        <v>0</v>
      </c>
      <c r="CE11">
        <f t="shared" si="12"/>
        <v>2</v>
      </c>
      <c r="CF11">
        <f t="shared" si="13"/>
        <v>0</v>
      </c>
      <c r="CG11">
        <f t="shared" si="14"/>
        <v>0</v>
      </c>
      <c r="CH11">
        <f t="shared" si="15"/>
        <v>8</v>
      </c>
      <c r="CI11">
        <f t="shared" si="16"/>
        <v>0</v>
      </c>
      <c r="CJ11">
        <f t="shared" si="17"/>
        <v>0</v>
      </c>
      <c r="CK11">
        <f t="shared" si="18"/>
        <v>0</v>
      </c>
      <c r="CL11">
        <f t="shared" si="19"/>
        <v>0</v>
      </c>
      <c r="CM11">
        <f t="shared" si="20"/>
        <v>0</v>
      </c>
      <c r="CN11">
        <f t="shared" si="21"/>
        <v>0</v>
      </c>
      <c r="CO11">
        <f t="shared" si="22"/>
        <v>0</v>
      </c>
      <c r="CP11">
        <f t="shared" si="23"/>
        <v>0</v>
      </c>
      <c r="CQ11">
        <f t="shared" si="24"/>
        <v>5</v>
      </c>
      <c r="CR11">
        <f t="shared" si="25"/>
        <v>0</v>
      </c>
      <c r="CS11">
        <f t="shared" si="26"/>
        <v>0</v>
      </c>
      <c r="CT11">
        <f t="shared" si="27"/>
        <v>2</v>
      </c>
      <c r="CU11">
        <f t="shared" si="28"/>
        <v>0</v>
      </c>
      <c r="CV11">
        <f t="shared" si="29"/>
        <v>0</v>
      </c>
      <c r="CW11">
        <f t="shared" si="30"/>
        <v>0</v>
      </c>
      <c r="CX11">
        <f t="shared" si="31"/>
        <v>0</v>
      </c>
      <c r="CY11">
        <f t="shared" si="32"/>
        <v>0</v>
      </c>
      <c r="CZ11">
        <f t="shared" si="33"/>
        <v>0</v>
      </c>
      <c r="DA11">
        <f t="shared" si="34"/>
        <v>0</v>
      </c>
      <c r="DB11">
        <f t="shared" si="35"/>
        <v>0</v>
      </c>
      <c r="DJ11" s="21">
        <f t="shared" si="36"/>
        <v>41</v>
      </c>
      <c r="DK11">
        <f t="shared" si="0"/>
        <v>0</v>
      </c>
      <c r="DL11">
        <f t="shared" si="1"/>
        <v>22</v>
      </c>
      <c r="DO11" s="21">
        <f t="shared" si="2"/>
        <v>34</v>
      </c>
    </row>
    <row r="12" spans="1:119">
      <c r="A12" s="1"/>
      <c r="B12" s="1"/>
      <c r="C12" s="1">
        <v>2017</v>
      </c>
      <c r="D12" s="69" t="s">
        <v>192</v>
      </c>
      <c r="E12" s="70" t="s">
        <v>192</v>
      </c>
      <c r="F12" s="70" t="s">
        <v>192</v>
      </c>
      <c r="G12" s="70" t="s">
        <v>192</v>
      </c>
      <c r="H12" s="71">
        <v>2904</v>
      </c>
      <c r="I12" s="12">
        <v>4.8438508614348405E-4</v>
      </c>
      <c r="J12" s="18">
        <v>351</v>
      </c>
      <c r="K12" s="12">
        <v>6.3509019909263519E-5</v>
      </c>
      <c r="L12" s="18">
        <v>759</v>
      </c>
      <c r="M12" s="20">
        <v>1.6202161996003894E-3</v>
      </c>
      <c r="N12" s="18">
        <v>2615</v>
      </c>
      <c r="O12" s="20">
        <v>4.7959915414481878E-3</v>
      </c>
      <c r="P12" s="47" t="s">
        <v>192</v>
      </c>
      <c r="Q12" s="18" t="s">
        <v>192</v>
      </c>
      <c r="R12" s="18" t="s">
        <v>192</v>
      </c>
      <c r="S12" s="18" t="s">
        <v>192</v>
      </c>
      <c r="T12" s="18" t="s">
        <v>192</v>
      </c>
      <c r="U12" s="18" t="s">
        <v>192</v>
      </c>
      <c r="V12" s="18">
        <v>335019</v>
      </c>
      <c r="W12" s="5">
        <v>41958597.399999999</v>
      </c>
      <c r="X12" s="52" t="s">
        <v>192</v>
      </c>
      <c r="Y12" s="20" t="s">
        <v>192</v>
      </c>
      <c r="Z12" s="20" t="s">
        <v>192</v>
      </c>
      <c r="AA12" s="20" t="s">
        <v>192</v>
      </c>
      <c r="AB12" s="47" t="s">
        <v>192</v>
      </c>
      <c r="AC12" s="18" t="s">
        <v>192</v>
      </c>
      <c r="AD12" s="18" t="s">
        <v>192</v>
      </c>
      <c r="AE12" s="18" t="s">
        <v>192</v>
      </c>
      <c r="AF12" s="18" t="s">
        <v>192</v>
      </c>
      <c r="AG12" s="18" t="s">
        <v>192</v>
      </c>
      <c r="AH12" s="18" t="s">
        <v>192</v>
      </c>
      <c r="AI12" s="18" t="s">
        <v>192</v>
      </c>
      <c r="AJ12" s="6"/>
      <c r="AK12" s="5"/>
      <c r="AL12" s="5"/>
      <c r="AM12" s="5"/>
      <c r="AN12" s="47">
        <v>162.19999999999999</v>
      </c>
      <c r="AO12" s="18">
        <v>11</v>
      </c>
      <c r="AP12" s="18">
        <v>12</v>
      </c>
      <c r="AQ12" s="18">
        <v>162.19999999999999</v>
      </c>
      <c r="AR12" s="18">
        <v>162.19999999999999</v>
      </c>
      <c r="AS12" s="5"/>
      <c r="AT12" s="5"/>
      <c r="AU12" s="47">
        <v>10</v>
      </c>
      <c r="AV12" s="18">
        <v>0</v>
      </c>
      <c r="AW12" s="18">
        <v>0</v>
      </c>
      <c r="AX12" s="18">
        <v>10</v>
      </c>
      <c r="AY12" s="18">
        <v>10</v>
      </c>
      <c r="AZ12" s="47">
        <v>14</v>
      </c>
      <c r="BA12" s="18">
        <v>13</v>
      </c>
      <c r="BB12" s="18">
        <v>6</v>
      </c>
      <c r="BC12" s="18">
        <v>6</v>
      </c>
      <c r="BD12" s="18">
        <v>0</v>
      </c>
      <c r="BE12" s="18">
        <v>0</v>
      </c>
      <c r="BF12" s="5"/>
      <c r="BG12" s="5"/>
      <c r="BH12" s="5"/>
      <c r="BI12" s="6">
        <v>13</v>
      </c>
      <c r="BJ12" s="5">
        <v>50000</v>
      </c>
      <c r="BK12" s="5">
        <v>80000</v>
      </c>
      <c r="BL12" s="5" t="s">
        <v>192</v>
      </c>
      <c r="BM12" s="5" t="s">
        <v>192</v>
      </c>
      <c r="BN12" s="5" t="s">
        <v>202</v>
      </c>
      <c r="BO12" s="5" t="s">
        <v>203</v>
      </c>
      <c r="BP12" s="6" t="s">
        <v>172</v>
      </c>
      <c r="BQ12" s="5">
        <v>1</v>
      </c>
      <c r="BR12" s="5">
        <v>56</v>
      </c>
      <c r="BS12" s="5" t="s">
        <v>192</v>
      </c>
      <c r="BT12" s="5" t="s">
        <v>192</v>
      </c>
      <c r="BU12" s="5" t="s">
        <v>203</v>
      </c>
      <c r="BV12">
        <f t="shared" si="3"/>
        <v>4</v>
      </c>
      <c r="BW12">
        <f t="shared" si="4"/>
        <v>0</v>
      </c>
      <c r="BX12">
        <f t="shared" si="5"/>
        <v>0</v>
      </c>
      <c r="BY12">
        <f t="shared" si="6"/>
        <v>0</v>
      </c>
      <c r="BZ12">
        <f t="shared" si="7"/>
        <v>0</v>
      </c>
      <c r="CA12">
        <f t="shared" si="8"/>
        <v>0</v>
      </c>
      <c r="CB12">
        <f t="shared" si="9"/>
        <v>6</v>
      </c>
      <c r="CC12">
        <f t="shared" si="10"/>
        <v>0</v>
      </c>
      <c r="CD12">
        <f t="shared" si="11"/>
        <v>0</v>
      </c>
      <c r="CE12">
        <f t="shared" si="12"/>
        <v>4</v>
      </c>
      <c r="CF12">
        <f t="shared" si="13"/>
        <v>0</v>
      </c>
      <c r="CG12">
        <f t="shared" si="14"/>
        <v>0</v>
      </c>
      <c r="CH12">
        <f t="shared" si="15"/>
        <v>8</v>
      </c>
      <c r="CI12">
        <f t="shared" si="16"/>
        <v>0</v>
      </c>
      <c r="CJ12">
        <f t="shared" si="17"/>
        <v>0</v>
      </c>
      <c r="CK12">
        <f t="shared" si="18"/>
        <v>0</v>
      </c>
      <c r="CL12">
        <f t="shared" si="19"/>
        <v>0</v>
      </c>
      <c r="CM12">
        <f t="shared" si="20"/>
        <v>0</v>
      </c>
      <c r="CN12">
        <f t="shared" si="21"/>
        <v>0</v>
      </c>
      <c r="CO12">
        <f t="shared" si="22"/>
        <v>0</v>
      </c>
      <c r="CP12">
        <f t="shared" si="23"/>
        <v>0</v>
      </c>
      <c r="CQ12">
        <f t="shared" si="24"/>
        <v>0</v>
      </c>
      <c r="CR12">
        <f t="shared" si="25"/>
        <v>0</v>
      </c>
      <c r="CS12">
        <f t="shared" si="26"/>
        <v>0</v>
      </c>
      <c r="CT12">
        <f t="shared" si="27"/>
        <v>0</v>
      </c>
      <c r="CU12">
        <f t="shared" si="28"/>
        <v>0</v>
      </c>
      <c r="CV12">
        <f t="shared" si="29"/>
        <v>0</v>
      </c>
      <c r="CW12">
        <f t="shared" si="30"/>
        <v>2</v>
      </c>
      <c r="CX12">
        <f t="shared" si="31"/>
        <v>0</v>
      </c>
      <c r="CY12">
        <f t="shared" si="32"/>
        <v>0</v>
      </c>
      <c r="CZ12">
        <f t="shared" si="33"/>
        <v>2</v>
      </c>
      <c r="DA12">
        <f t="shared" si="34"/>
        <v>0</v>
      </c>
      <c r="DB12">
        <f t="shared" si="35"/>
        <v>0</v>
      </c>
      <c r="DJ12" s="21">
        <f t="shared" si="36"/>
        <v>35</v>
      </c>
      <c r="DK12">
        <f t="shared" si="0"/>
        <v>0</v>
      </c>
      <c r="DL12">
        <f t="shared" si="1"/>
        <v>9</v>
      </c>
      <c r="DO12" s="21">
        <f t="shared" si="2"/>
        <v>40</v>
      </c>
    </row>
    <row r="13" spans="1:119">
      <c r="A13" s="1" t="s">
        <v>204</v>
      </c>
      <c r="B13" s="1" t="s">
        <v>205</v>
      </c>
      <c r="C13" s="1">
        <v>2015</v>
      </c>
      <c r="D13" s="69">
        <v>144020</v>
      </c>
      <c r="E13" s="70">
        <v>134244</v>
      </c>
      <c r="F13" s="70">
        <v>2811</v>
      </c>
      <c r="G13" s="70">
        <v>7852</v>
      </c>
      <c r="H13" s="71">
        <v>373985</v>
      </c>
      <c r="I13" s="12">
        <v>0.2273</v>
      </c>
      <c r="J13" s="5">
        <v>345312</v>
      </c>
      <c r="K13" s="12">
        <v>0.25819999999999999</v>
      </c>
      <c r="L13" s="5">
        <v>756</v>
      </c>
      <c r="M13" s="12">
        <v>6.4000000000000003E-3</v>
      </c>
      <c r="N13" s="5">
        <v>27917</v>
      </c>
      <c r="O13" s="12">
        <v>0.2631</v>
      </c>
      <c r="P13" s="6">
        <v>1762</v>
      </c>
      <c r="Q13" s="5">
        <v>11502886</v>
      </c>
      <c r="R13" s="5">
        <v>582</v>
      </c>
      <c r="S13" s="5">
        <v>3601619</v>
      </c>
      <c r="T13" s="5">
        <v>589</v>
      </c>
      <c r="U13" s="5">
        <v>2266197</v>
      </c>
      <c r="V13" s="5">
        <v>591</v>
      </c>
      <c r="W13" s="5">
        <v>5635070</v>
      </c>
      <c r="X13" s="14">
        <v>5.7599999999999998E-2</v>
      </c>
      <c r="Y13" s="12">
        <v>1.77E-2</v>
      </c>
      <c r="Z13" s="12">
        <v>5.3699999999999998E-2</v>
      </c>
      <c r="AA13" s="12">
        <v>8.4600000000000009E-2</v>
      </c>
      <c r="AB13" s="6" t="s">
        <v>192</v>
      </c>
      <c r="AC13" s="5" t="s">
        <v>192</v>
      </c>
      <c r="AD13" s="5" t="s">
        <v>192</v>
      </c>
      <c r="AE13" s="5" t="s">
        <v>192</v>
      </c>
      <c r="AF13" s="5" t="s">
        <v>192</v>
      </c>
      <c r="AG13" s="5" t="s">
        <v>192</v>
      </c>
      <c r="AH13" s="5" t="s">
        <v>192</v>
      </c>
      <c r="AI13" s="5" t="s">
        <v>192</v>
      </c>
      <c r="AJ13" s="6" t="s">
        <v>193</v>
      </c>
      <c r="AK13" s="5" t="s">
        <v>193</v>
      </c>
      <c r="AL13" s="5" t="s">
        <v>193</v>
      </c>
      <c r="AM13" s="5" t="s">
        <v>193</v>
      </c>
      <c r="AN13" s="6">
        <v>42</v>
      </c>
      <c r="AO13" s="5">
        <v>8</v>
      </c>
      <c r="AP13" s="5">
        <v>1</v>
      </c>
      <c r="AQ13" s="5">
        <v>39</v>
      </c>
      <c r="AR13" s="5">
        <v>42</v>
      </c>
      <c r="AS13" s="5" t="s">
        <v>134</v>
      </c>
      <c r="AT13" s="16" t="s">
        <v>206</v>
      </c>
      <c r="AU13" s="6" t="s">
        <v>206</v>
      </c>
      <c r="AV13" s="5" t="s">
        <v>206</v>
      </c>
      <c r="AW13" s="5" t="s">
        <v>206</v>
      </c>
      <c r="AX13" s="5" t="s">
        <v>206</v>
      </c>
      <c r="AY13" s="5" t="s">
        <v>206</v>
      </c>
      <c r="AZ13" s="22">
        <v>305</v>
      </c>
      <c r="BA13" s="23">
        <v>189</v>
      </c>
      <c r="BB13" s="23">
        <v>4</v>
      </c>
      <c r="BC13" s="23">
        <v>3</v>
      </c>
      <c r="BD13" s="5" t="s">
        <v>207</v>
      </c>
      <c r="BE13" s="5" t="s">
        <v>207</v>
      </c>
      <c r="BF13" s="5">
        <v>0</v>
      </c>
      <c r="BG13" s="5" t="s">
        <v>209</v>
      </c>
      <c r="BH13" s="5" t="s">
        <v>193</v>
      </c>
      <c r="BI13" s="6"/>
      <c r="BJ13" s="5"/>
      <c r="BK13" s="5"/>
      <c r="BL13" s="5"/>
      <c r="BM13" s="5"/>
      <c r="BN13" s="5"/>
      <c r="BO13" s="5"/>
      <c r="BP13" s="6"/>
      <c r="BQ13" s="5"/>
      <c r="BR13" s="5"/>
      <c r="BS13" s="5"/>
      <c r="BT13" s="5"/>
      <c r="BU13" s="5"/>
      <c r="BV13">
        <f t="shared" si="3"/>
        <v>0</v>
      </c>
      <c r="BW13">
        <f t="shared" si="4"/>
        <v>0</v>
      </c>
      <c r="BX13">
        <f t="shared" si="5"/>
        <v>0</v>
      </c>
      <c r="BY13">
        <f t="shared" si="6"/>
        <v>0</v>
      </c>
      <c r="BZ13">
        <f t="shared" si="7"/>
        <v>0</v>
      </c>
      <c r="CA13">
        <f t="shared" si="8"/>
        <v>0</v>
      </c>
      <c r="CB13">
        <f t="shared" si="9"/>
        <v>0</v>
      </c>
      <c r="CC13">
        <f t="shared" si="10"/>
        <v>0</v>
      </c>
      <c r="CD13">
        <f t="shared" si="11"/>
        <v>0</v>
      </c>
      <c r="CE13">
        <f t="shared" si="12"/>
        <v>0</v>
      </c>
      <c r="CF13">
        <f t="shared" si="13"/>
        <v>0</v>
      </c>
      <c r="CG13">
        <f t="shared" si="14"/>
        <v>0</v>
      </c>
      <c r="CH13">
        <f t="shared" si="15"/>
        <v>8</v>
      </c>
      <c r="CI13">
        <f t="shared" si="16"/>
        <v>0</v>
      </c>
      <c r="CJ13">
        <f t="shared" si="17"/>
        <v>0</v>
      </c>
      <c r="CK13">
        <f t="shared" si="18"/>
        <v>0</v>
      </c>
      <c r="CL13">
        <f t="shared" si="19"/>
        <v>4</v>
      </c>
      <c r="CM13">
        <f t="shared" si="20"/>
        <v>0</v>
      </c>
      <c r="CN13">
        <f t="shared" si="21"/>
        <v>0</v>
      </c>
      <c r="CO13">
        <f t="shared" si="22"/>
        <v>0</v>
      </c>
      <c r="CP13">
        <f t="shared" si="23"/>
        <v>1</v>
      </c>
      <c r="CQ13">
        <f t="shared" si="24"/>
        <v>0</v>
      </c>
      <c r="CR13">
        <f t="shared" si="25"/>
        <v>0</v>
      </c>
      <c r="CS13">
        <f t="shared" si="26"/>
        <v>5</v>
      </c>
      <c r="CT13">
        <f t="shared" si="27"/>
        <v>0</v>
      </c>
      <c r="CU13">
        <f t="shared" si="28"/>
        <v>1</v>
      </c>
      <c r="CV13">
        <f t="shared" si="29"/>
        <v>0</v>
      </c>
      <c r="CW13">
        <f t="shared" si="30"/>
        <v>0</v>
      </c>
      <c r="CX13">
        <f t="shared" si="31"/>
        <v>0</v>
      </c>
      <c r="CY13">
        <f t="shared" si="32"/>
        <v>0</v>
      </c>
      <c r="CZ13">
        <f t="shared" si="33"/>
        <v>0</v>
      </c>
      <c r="DA13">
        <f t="shared" si="34"/>
        <v>0</v>
      </c>
      <c r="DB13">
        <f t="shared" si="35"/>
        <v>0</v>
      </c>
      <c r="DJ13" s="21">
        <f t="shared" si="36"/>
        <v>26</v>
      </c>
      <c r="DK13">
        <f t="shared" si="0"/>
        <v>5</v>
      </c>
      <c r="DL13">
        <f t="shared" si="1"/>
        <v>13</v>
      </c>
      <c r="DO13" s="21">
        <f t="shared" si="2"/>
        <v>49</v>
      </c>
    </row>
    <row r="14" spans="1:119">
      <c r="A14" s="1"/>
      <c r="B14" s="1"/>
      <c r="C14" s="1">
        <v>2016</v>
      </c>
      <c r="D14" s="69">
        <v>131011</v>
      </c>
      <c r="E14" s="70">
        <v>119572</v>
      </c>
      <c r="F14" s="70">
        <v>2213</v>
      </c>
      <c r="G14" s="70">
        <v>9988</v>
      </c>
      <c r="H14" s="71">
        <v>319626</v>
      </c>
      <c r="I14" s="12">
        <v>0.1913</v>
      </c>
      <c r="J14" s="18">
        <v>303505</v>
      </c>
      <c r="K14" s="12">
        <v>0.22539999999999999</v>
      </c>
      <c r="L14" s="18">
        <v>304</v>
      </c>
      <c r="M14" s="20">
        <v>2.3E-3</v>
      </c>
      <c r="N14" s="18">
        <v>15817</v>
      </c>
      <c r="O14" s="20">
        <v>0.18629999999999999</v>
      </c>
      <c r="P14" s="6">
        <v>1609</v>
      </c>
      <c r="Q14" s="5">
        <v>12901532</v>
      </c>
      <c r="R14" s="5">
        <v>536</v>
      </c>
      <c r="S14" s="5">
        <v>1648271</v>
      </c>
      <c r="T14" s="5">
        <v>536</v>
      </c>
      <c r="U14" s="5">
        <v>1204751</v>
      </c>
      <c r="V14" s="5">
        <v>537</v>
      </c>
      <c r="W14" s="5">
        <v>10048510</v>
      </c>
      <c r="X14" s="52">
        <v>2.4500000000000001E-2</v>
      </c>
      <c r="Y14" s="20">
        <v>0.1285</v>
      </c>
      <c r="Z14" s="20">
        <v>3.1E-2</v>
      </c>
      <c r="AA14" s="20">
        <v>6.7000000000000002E-3</v>
      </c>
      <c r="AB14" s="47" t="s">
        <v>192</v>
      </c>
      <c r="AC14" s="18" t="s">
        <v>192</v>
      </c>
      <c r="AD14" s="18" t="s">
        <v>192</v>
      </c>
      <c r="AE14" s="18" t="s">
        <v>192</v>
      </c>
      <c r="AF14" s="18" t="s">
        <v>192</v>
      </c>
      <c r="AG14" s="18" t="s">
        <v>192</v>
      </c>
      <c r="AH14" s="18" t="s">
        <v>192</v>
      </c>
      <c r="AI14" s="18" t="s">
        <v>192</v>
      </c>
      <c r="AJ14" s="6"/>
      <c r="AK14" s="5"/>
      <c r="AL14" s="5"/>
      <c r="AM14" s="5"/>
      <c r="AN14" s="47">
        <v>40</v>
      </c>
      <c r="AO14" s="18">
        <v>8</v>
      </c>
      <c r="AP14" s="18">
        <v>6</v>
      </c>
      <c r="AQ14" s="18">
        <v>36</v>
      </c>
      <c r="AR14" s="18">
        <v>40</v>
      </c>
      <c r="AS14" s="5"/>
      <c r="AT14" s="5"/>
      <c r="AU14" s="47" t="s">
        <v>206</v>
      </c>
      <c r="AV14" s="18" t="s">
        <v>206</v>
      </c>
      <c r="AW14" s="18" t="s">
        <v>206</v>
      </c>
      <c r="AX14" s="18" t="s">
        <v>206</v>
      </c>
      <c r="AY14" s="18" t="s">
        <v>206</v>
      </c>
      <c r="AZ14" s="47">
        <v>393</v>
      </c>
      <c r="BA14" s="18">
        <v>268</v>
      </c>
      <c r="BB14" s="18">
        <v>3</v>
      </c>
      <c r="BC14" s="18">
        <v>3</v>
      </c>
      <c r="BD14" s="18" t="s">
        <v>207</v>
      </c>
      <c r="BE14" s="18" t="s">
        <v>207</v>
      </c>
      <c r="BF14" s="5"/>
      <c r="BG14" s="5"/>
      <c r="BH14" s="5"/>
      <c r="BI14" s="6"/>
      <c r="BJ14" s="5"/>
      <c r="BK14" s="5"/>
      <c r="BL14" s="5"/>
      <c r="BM14" s="5"/>
      <c r="BN14" s="5"/>
      <c r="BO14" s="5"/>
      <c r="BP14" s="6"/>
      <c r="BQ14" s="5"/>
      <c r="BR14" s="5"/>
      <c r="BS14" s="5"/>
      <c r="BT14" s="5"/>
      <c r="BU14" s="5"/>
      <c r="BV14">
        <f t="shared" si="3"/>
        <v>0</v>
      </c>
      <c r="BW14">
        <f t="shared" si="4"/>
        <v>0</v>
      </c>
      <c r="BX14">
        <f t="shared" si="5"/>
        <v>0</v>
      </c>
      <c r="BY14">
        <f t="shared" si="6"/>
        <v>0</v>
      </c>
      <c r="BZ14">
        <f t="shared" si="7"/>
        <v>0</v>
      </c>
      <c r="CA14">
        <f t="shared" si="8"/>
        <v>0</v>
      </c>
      <c r="CB14">
        <f t="shared" si="9"/>
        <v>0</v>
      </c>
      <c r="CC14">
        <f t="shared" si="10"/>
        <v>0</v>
      </c>
      <c r="CD14">
        <f t="shared" si="11"/>
        <v>0</v>
      </c>
      <c r="CE14">
        <f t="shared" si="12"/>
        <v>0</v>
      </c>
      <c r="CF14">
        <f t="shared" si="13"/>
        <v>0</v>
      </c>
      <c r="CG14">
        <f t="shared" si="14"/>
        <v>0</v>
      </c>
      <c r="CH14">
        <f t="shared" si="15"/>
        <v>8</v>
      </c>
      <c r="CI14">
        <f t="shared" si="16"/>
        <v>0</v>
      </c>
      <c r="CJ14">
        <f t="shared" si="17"/>
        <v>0</v>
      </c>
      <c r="CK14">
        <f t="shared" si="18"/>
        <v>0</v>
      </c>
      <c r="CL14">
        <f t="shared" si="19"/>
        <v>0</v>
      </c>
      <c r="CM14">
        <f t="shared" si="20"/>
        <v>0</v>
      </c>
      <c r="CN14">
        <f t="shared" si="21"/>
        <v>0</v>
      </c>
      <c r="CO14">
        <f t="shared" si="22"/>
        <v>0</v>
      </c>
      <c r="CP14">
        <f t="shared" si="23"/>
        <v>0</v>
      </c>
      <c r="CQ14">
        <f t="shared" si="24"/>
        <v>0</v>
      </c>
      <c r="CR14">
        <f t="shared" si="25"/>
        <v>0</v>
      </c>
      <c r="CS14">
        <f t="shared" si="26"/>
        <v>5</v>
      </c>
      <c r="CT14">
        <f t="shared" si="27"/>
        <v>0</v>
      </c>
      <c r="CU14">
        <f t="shared" si="28"/>
        <v>0</v>
      </c>
      <c r="CV14">
        <f t="shared" si="29"/>
        <v>0</v>
      </c>
      <c r="CW14">
        <f t="shared" si="30"/>
        <v>0</v>
      </c>
      <c r="CX14">
        <f t="shared" si="31"/>
        <v>0</v>
      </c>
      <c r="CY14">
        <f t="shared" si="32"/>
        <v>0</v>
      </c>
      <c r="CZ14">
        <f t="shared" si="33"/>
        <v>0</v>
      </c>
      <c r="DA14">
        <f t="shared" si="34"/>
        <v>0</v>
      </c>
      <c r="DB14">
        <f t="shared" si="35"/>
        <v>0</v>
      </c>
      <c r="DJ14" s="21">
        <f t="shared" si="36"/>
        <v>30</v>
      </c>
      <c r="DK14">
        <f t="shared" si="0"/>
        <v>0</v>
      </c>
      <c r="DL14">
        <f t="shared" si="1"/>
        <v>22</v>
      </c>
      <c r="DO14" s="21">
        <f t="shared" si="2"/>
        <v>45</v>
      </c>
    </row>
    <row r="15" spans="1:119">
      <c r="A15" s="1"/>
      <c r="B15" s="1"/>
      <c r="C15" s="1">
        <v>2017</v>
      </c>
      <c r="D15" s="69">
        <v>118880</v>
      </c>
      <c r="E15" s="70">
        <v>110874</v>
      </c>
      <c r="F15" s="70">
        <v>1150</v>
      </c>
      <c r="G15" s="70">
        <v>7427</v>
      </c>
      <c r="H15" s="71">
        <v>267860</v>
      </c>
      <c r="I15" s="12">
        <v>0.17050000000000001</v>
      </c>
      <c r="J15" s="18">
        <v>262274</v>
      </c>
      <c r="K15" s="12">
        <v>0.21199999999999999</v>
      </c>
      <c r="L15" s="18">
        <v>11</v>
      </c>
      <c r="M15" s="20">
        <v>9.0000000000000006E-5</v>
      </c>
      <c r="N15" s="18">
        <v>5575</v>
      </c>
      <c r="O15" s="20">
        <v>6.4100000000000004E-2</v>
      </c>
      <c r="P15" s="6">
        <v>1189</v>
      </c>
      <c r="Q15" s="5">
        <v>7865987</v>
      </c>
      <c r="R15" s="5">
        <v>394</v>
      </c>
      <c r="S15" s="5">
        <v>3499445</v>
      </c>
      <c r="T15" s="5">
        <v>401</v>
      </c>
      <c r="U15" s="5">
        <v>660595</v>
      </c>
      <c r="V15" s="5">
        <v>394</v>
      </c>
      <c r="W15" s="5">
        <v>3705947</v>
      </c>
      <c r="X15" s="52">
        <v>4.8899999999999999E-2</v>
      </c>
      <c r="Y15" s="20">
        <v>3.1E-2</v>
      </c>
      <c r="Z15" s="20">
        <v>4.5000000000000005E-3</v>
      </c>
      <c r="AA15" s="20">
        <v>7.3700000000000002E-2</v>
      </c>
      <c r="AB15" s="47" t="s">
        <v>192</v>
      </c>
      <c r="AC15" s="18" t="s">
        <v>192</v>
      </c>
      <c r="AD15" s="18" t="s">
        <v>192</v>
      </c>
      <c r="AE15" s="18" t="s">
        <v>192</v>
      </c>
      <c r="AF15" s="18" t="s">
        <v>192</v>
      </c>
      <c r="AG15" s="18" t="s">
        <v>192</v>
      </c>
      <c r="AH15" s="18" t="s">
        <v>192</v>
      </c>
      <c r="AI15" s="18" t="s">
        <v>192</v>
      </c>
      <c r="AJ15" s="6"/>
      <c r="AK15" s="5"/>
      <c r="AL15" s="5"/>
      <c r="AM15" s="5"/>
      <c r="AN15" s="47">
        <v>42</v>
      </c>
      <c r="AO15" s="18">
        <v>4</v>
      </c>
      <c r="AP15" s="18">
        <v>6</v>
      </c>
      <c r="AQ15" s="18">
        <v>38</v>
      </c>
      <c r="AR15" s="18">
        <v>42</v>
      </c>
      <c r="AS15" s="5"/>
      <c r="AT15" s="5"/>
      <c r="AU15" s="47" t="s">
        <v>206</v>
      </c>
      <c r="AV15" s="18" t="s">
        <v>206</v>
      </c>
      <c r="AW15" s="18" t="s">
        <v>206</v>
      </c>
      <c r="AX15" s="18" t="s">
        <v>206</v>
      </c>
      <c r="AY15" s="18" t="s">
        <v>206</v>
      </c>
      <c r="AZ15" s="47">
        <v>250</v>
      </c>
      <c r="BA15" s="18">
        <v>152</v>
      </c>
      <c r="BB15" s="18">
        <v>1</v>
      </c>
      <c r="BC15" s="18">
        <v>0</v>
      </c>
      <c r="BD15" s="18" t="s">
        <v>207</v>
      </c>
      <c r="BE15" s="18" t="s">
        <v>207</v>
      </c>
      <c r="BF15" s="5"/>
      <c r="BG15" s="5"/>
      <c r="BH15" s="5"/>
      <c r="BI15" s="6">
        <v>4</v>
      </c>
      <c r="BJ15" s="5">
        <v>1875</v>
      </c>
      <c r="BK15" s="5">
        <v>7916</v>
      </c>
      <c r="BL15" s="5">
        <v>73</v>
      </c>
      <c r="BM15" s="5" t="s">
        <v>210</v>
      </c>
      <c r="BN15" s="5">
        <v>0</v>
      </c>
      <c r="BO15" s="5" t="s">
        <v>134</v>
      </c>
      <c r="BP15" s="6" t="s">
        <v>172</v>
      </c>
      <c r="BQ15" s="16" t="s">
        <v>206</v>
      </c>
      <c r="BR15" s="16" t="s">
        <v>206</v>
      </c>
      <c r="BS15" s="16" t="s">
        <v>206</v>
      </c>
      <c r="BT15" s="16" t="s">
        <v>206</v>
      </c>
      <c r="BU15" s="5" t="s">
        <v>134</v>
      </c>
      <c r="BV15">
        <f t="shared" si="3"/>
        <v>0</v>
      </c>
      <c r="BW15">
        <f t="shared" si="4"/>
        <v>0</v>
      </c>
      <c r="BX15">
        <f t="shared" si="5"/>
        <v>0</v>
      </c>
      <c r="BY15">
        <f t="shared" si="6"/>
        <v>0</v>
      </c>
      <c r="BZ15">
        <f t="shared" si="7"/>
        <v>0</v>
      </c>
      <c r="CA15">
        <f t="shared" si="8"/>
        <v>0</v>
      </c>
      <c r="CB15">
        <f t="shared" si="9"/>
        <v>0</v>
      </c>
      <c r="CC15">
        <f t="shared" si="10"/>
        <v>0</v>
      </c>
      <c r="CD15">
        <f t="shared" si="11"/>
        <v>0</v>
      </c>
      <c r="CE15">
        <f t="shared" si="12"/>
        <v>0</v>
      </c>
      <c r="CF15">
        <f t="shared" si="13"/>
        <v>0</v>
      </c>
      <c r="CG15">
        <f t="shared" si="14"/>
        <v>0</v>
      </c>
      <c r="CH15">
        <f t="shared" si="15"/>
        <v>8</v>
      </c>
      <c r="CI15">
        <f t="shared" si="16"/>
        <v>0</v>
      </c>
      <c r="CJ15">
        <f t="shared" si="17"/>
        <v>0</v>
      </c>
      <c r="CK15">
        <f t="shared" si="18"/>
        <v>0</v>
      </c>
      <c r="CL15">
        <f t="shared" si="19"/>
        <v>0</v>
      </c>
      <c r="CM15">
        <f t="shared" si="20"/>
        <v>0</v>
      </c>
      <c r="CN15">
        <f t="shared" si="21"/>
        <v>0</v>
      </c>
      <c r="CO15">
        <f t="shared" si="22"/>
        <v>0</v>
      </c>
      <c r="CP15">
        <f t="shared" si="23"/>
        <v>0</v>
      </c>
      <c r="CQ15">
        <f t="shared" si="24"/>
        <v>0</v>
      </c>
      <c r="CR15">
        <f t="shared" si="25"/>
        <v>0</v>
      </c>
      <c r="CS15">
        <f t="shared" si="26"/>
        <v>5</v>
      </c>
      <c r="CT15">
        <f t="shared" si="27"/>
        <v>0</v>
      </c>
      <c r="CU15">
        <f t="shared" si="28"/>
        <v>0</v>
      </c>
      <c r="CV15">
        <f t="shared" si="29"/>
        <v>0</v>
      </c>
      <c r="CW15">
        <f t="shared" si="30"/>
        <v>0</v>
      </c>
      <c r="CX15">
        <f t="shared" si="31"/>
        <v>0</v>
      </c>
      <c r="CY15">
        <f t="shared" si="32"/>
        <v>0</v>
      </c>
      <c r="CZ15">
        <f t="shared" si="33"/>
        <v>0</v>
      </c>
      <c r="DA15">
        <f t="shared" si="34"/>
        <v>0</v>
      </c>
      <c r="DB15">
        <f t="shared" si="35"/>
        <v>4</v>
      </c>
      <c r="DJ15" s="21">
        <f t="shared" si="36"/>
        <v>17</v>
      </c>
      <c r="DK15">
        <f t="shared" si="0"/>
        <v>0</v>
      </c>
      <c r="DL15">
        <f t="shared" si="1"/>
        <v>9</v>
      </c>
      <c r="DO15" s="21">
        <f t="shared" si="2"/>
        <v>58</v>
      </c>
    </row>
    <row r="16" spans="1:119">
      <c r="A16" s="1" t="s">
        <v>212</v>
      </c>
      <c r="B16" s="1" t="s">
        <v>213</v>
      </c>
      <c r="C16" s="1">
        <v>2015</v>
      </c>
      <c r="D16" s="69">
        <v>10278</v>
      </c>
      <c r="E16" s="70" t="s">
        <v>193</v>
      </c>
      <c r="F16" s="70" t="s">
        <v>193</v>
      </c>
      <c r="G16" s="70" t="s">
        <v>193</v>
      </c>
      <c r="H16" s="71" t="s">
        <v>192</v>
      </c>
      <c r="I16" s="54" t="s">
        <v>192</v>
      </c>
      <c r="J16" s="7" t="s">
        <v>192</v>
      </c>
      <c r="K16" s="54" t="s">
        <v>192</v>
      </c>
      <c r="L16" s="5">
        <v>702</v>
      </c>
      <c r="M16" s="12" t="s">
        <v>193</v>
      </c>
      <c r="N16" s="5">
        <v>13752</v>
      </c>
      <c r="O16" s="12" t="s">
        <v>193</v>
      </c>
      <c r="P16" s="6">
        <v>1163</v>
      </c>
      <c r="Q16" s="5">
        <v>71495200</v>
      </c>
      <c r="R16" s="5">
        <v>304</v>
      </c>
      <c r="S16" s="5">
        <v>3207000</v>
      </c>
      <c r="T16" s="5">
        <v>409</v>
      </c>
      <c r="U16" s="5">
        <v>9840500</v>
      </c>
      <c r="V16" s="5">
        <v>915</v>
      </c>
      <c r="W16" s="5">
        <v>55716300</v>
      </c>
      <c r="X16" s="14" t="s">
        <v>192</v>
      </c>
      <c r="Y16" s="12" t="s">
        <v>192</v>
      </c>
      <c r="Z16" s="12" t="s">
        <v>192</v>
      </c>
      <c r="AA16" s="12" t="s">
        <v>192</v>
      </c>
      <c r="AB16" s="6">
        <v>149</v>
      </c>
      <c r="AC16" s="5" t="s">
        <v>193</v>
      </c>
      <c r="AD16" s="5" t="s">
        <v>193</v>
      </c>
      <c r="AE16" s="5" t="s">
        <v>193</v>
      </c>
      <c r="AF16" s="5">
        <v>113</v>
      </c>
      <c r="AG16" s="5" t="s">
        <v>193</v>
      </c>
      <c r="AH16" s="5" t="s">
        <v>193</v>
      </c>
      <c r="AI16" s="5" t="s">
        <v>193</v>
      </c>
      <c r="AJ16" s="6" t="s">
        <v>134</v>
      </c>
      <c r="AK16" s="5" t="s">
        <v>134</v>
      </c>
      <c r="AL16" s="5" t="s">
        <v>134</v>
      </c>
      <c r="AM16" s="5" t="s">
        <v>134</v>
      </c>
      <c r="AN16" s="6">
        <v>60</v>
      </c>
      <c r="AO16" s="5">
        <v>3</v>
      </c>
      <c r="AP16" s="5">
        <v>2</v>
      </c>
      <c r="AQ16" s="5">
        <v>58</v>
      </c>
      <c r="AR16" s="5">
        <v>60</v>
      </c>
      <c r="AS16" s="5" t="s">
        <v>134</v>
      </c>
      <c r="AT16" s="5" t="s">
        <v>134</v>
      </c>
      <c r="AU16" s="6" t="s">
        <v>192</v>
      </c>
      <c r="AV16" s="5" t="s">
        <v>192</v>
      </c>
      <c r="AW16" s="5" t="s">
        <v>192</v>
      </c>
      <c r="AX16" s="5" t="s">
        <v>192</v>
      </c>
      <c r="AY16" s="5" t="s">
        <v>192</v>
      </c>
      <c r="AZ16" s="6" t="s">
        <v>192</v>
      </c>
      <c r="BA16" s="5" t="s">
        <v>192</v>
      </c>
      <c r="BB16" s="5" t="s">
        <v>192</v>
      </c>
      <c r="BC16" s="5" t="s">
        <v>192</v>
      </c>
      <c r="BD16" s="5" t="s">
        <v>192</v>
      </c>
      <c r="BE16" s="5" t="s">
        <v>192</v>
      </c>
      <c r="BF16" s="5">
        <v>0</v>
      </c>
      <c r="BG16" s="5" t="s">
        <v>215</v>
      </c>
      <c r="BH16" s="5" t="s">
        <v>192</v>
      </c>
      <c r="BI16" s="6"/>
      <c r="BJ16" s="5"/>
      <c r="BK16" s="5"/>
      <c r="BL16" s="5"/>
      <c r="BM16" s="5"/>
      <c r="BN16" s="5"/>
      <c r="BO16" s="5"/>
      <c r="BP16" s="6"/>
      <c r="BQ16" s="5"/>
      <c r="BR16" s="5"/>
      <c r="BS16" s="5"/>
      <c r="BT16" s="5"/>
      <c r="BU16" s="5"/>
      <c r="BV16">
        <f t="shared" si="3"/>
        <v>0</v>
      </c>
      <c r="BW16">
        <f t="shared" si="4"/>
        <v>3</v>
      </c>
      <c r="BX16">
        <f t="shared" si="5"/>
        <v>0</v>
      </c>
      <c r="BY16">
        <f t="shared" si="6"/>
        <v>4</v>
      </c>
      <c r="BZ16">
        <f t="shared" si="7"/>
        <v>2</v>
      </c>
      <c r="CA16">
        <f t="shared" si="8"/>
        <v>0</v>
      </c>
      <c r="CB16">
        <f t="shared" si="9"/>
        <v>0</v>
      </c>
      <c r="CC16">
        <f t="shared" si="10"/>
        <v>0</v>
      </c>
      <c r="CD16">
        <f t="shared" si="11"/>
        <v>0</v>
      </c>
      <c r="CE16">
        <f t="shared" si="12"/>
        <v>4</v>
      </c>
      <c r="CF16">
        <f t="shared" si="13"/>
        <v>0</v>
      </c>
      <c r="CG16">
        <f t="shared" si="14"/>
        <v>0</v>
      </c>
      <c r="CH16">
        <f t="shared" si="15"/>
        <v>0</v>
      </c>
      <c r="CI16">
        <f t="shared" si="16"/>
        <v>6</v>
      </c>
      <c r="CJ16">
        <f t="shared" si="17"/>
        <v>0</v>
      </c>
      <c r="CK16">
        <f t="shared" si="18"/>
        <v>0</v>
      </c>
      <c r="CL16">
        <f t="shared" si="19"/>
        <v>0</v>
      </c>
      <c r="CM16">
        <f t="shared" si="20"/>
        <v>0</v>
      </c>
      <c r="CN16">
        <f t="shared" si="21"/>
        <v>0</v>
      </c>
      <c r="CO16">
        <f t="shared" si="22"/>
        <v>0</v>
      </c>
      <c r="CP16">
        <f t="shared" si="23"/>
        <v>0</v>
      </c>
      <c r="CQ16">
        <f t="shared" si="24"/>
        <v>5</v>
      </c>
      <c r="CR16">
        <f t="shared" si="25"/>
        <v>0</v>
      </c>
      <c r="CS16">
        <f t="shared" si="26"/>
        <v>0</v>
      </c>
      <c r="CT16">
        <f t="shared" si="27"/>
        <v>7</v>
      </c>
      <c r="CU16">
        <f t="shared" si="28"/>
        <v>0</v>
      </c>
      <c r="CV16">
        <f t="shared" si="29"/>
        <v>0</v>
      </c>
      <c r="CW16">
        <f t="shared" si="30"/>
        <v>0</v>
      </c>
      <c r="CX16">
        <f t="shared" si="31"/>
        <v>0</v>
      </c>
      <c r="CY16">
        <f t="shared" si="32"/>
        <v>0</v>
      </c>
      <c r="CZ16">
        <f t="shared" si="33"/>
        <v>0</v>
      </c>
      <c r="DA16">
        <f t="shared" si="34"/>
        <v>0</v>
      </c>
      <c r="DB16">
        <f t="shared" si="35"/>
        <v>0</v>
      </c>
      <c r="DJ16" s="21">
        <f t="shared" si="36"/>
        <v>44</v>
      </c>
      <c r="DK16">
        <f t="shared" si="0"/>
        <v>11</v>
      </c>
      <c r="DL16">
        <f t="shared" si="1"/>
        <v>13</v>
      </c>
      <c r="DO16" s="21">
        <f t="shared" si="2"/>
        <v>31</v>
      </c>
    </row>
    <row r="17" spans="1:119">
      <c r="A17" s="1"/>
      <c r="B17" s="1"/>
      <c r="C17" s="1">
        <v>2016</v>
      </c>
      <c r="D17" s="69" t="s">
        <v>193</v>
      </c>
      <c r="E17" s="70" t="s">
        <v>193</v>
      </c>
      <c r="F17" s="70" t="s">
        <v>193</v>
      </c>
      <c r="G17" s="70" t="s">
        <v>193</v>
      </c>
      <c r="H17" s="71" t="s">
        <v>192</v>
      </c>
      <c r="I17" s="54" t="s">
        <v>192</v>
      </c>
      <c r="J17" s="55" t="s">
        <v>192</v>
      </c>
      <c r="K17" s="54" t="s">
        <v>192</v>
      </c>
      <c r="L17" s="18">
        <v>566</v>
      </c>
      <c r="M17" s="20" t="s">
        <v>193</v>
      </c>
      <c r="N17" s="18">
        <v>11752</v>
      </c>
      <c r="O17" s="20" t="s">
        <v>193</v>
      </c>
      <c r="P17" s="6">
        <v>1087</v>
      </c>
      <c r="Q17" s="5">
        <v>94795000</v>
      </c>
      <c r="R17" s="5">
        <v>271</v>
      </c>
      <c r="S17" s="5">
        <v>4648300</v>
      </c>
      <c r="T17" s="5">
        <v>353</v>
      </c>
      <c r="U17" s="5">
        <v>13749300</v>
      </c>
      <c r="V17" s="5">
        <v>895</v>
      </c>
      <c r="W17" s="5">
        <v>71286600</v>
      </c>
      <c r="X17" s="52" t="s">
        <v>192</v>
      </c>
      <c r="Y17" s="20" t="s">
        <v>192</v>
      </c>
      <c r="Z17" s="20" t="s">
        <v>192</v>
      </c>
      <c r="AA17" s="20" t="s">
        <v>192</v>
      </c>
      <c r="AB17" s="47">
        <v>184</v>
      </c>
      <c r="AC17" s="18" t="s">
        <v>193</v>
      </c>
      <c r="AD17" s="18" t="s">
        <v>193</v>
      </c>
      <c r="AE17" s="18" t="s">
        <v>193</v>
      </c>
      <c r="AF17" s="5">
        <v>78</v>
      </c>
      <c r="AG17" s="18" t="s">
        <v>193</v>
      </c>
      <c r="AH17" s="18" t="s">
        <v>193</v>
      </c>
      <c r="AI17" s="18" t="s">
        <v>193</v>
      </c>
      <c r="AJ17" s="6"/>
      <c r="AK17" s="5"/>
      <c r="AL17" s="5"/>
      <c r="AM17" s="5"/>
      <c r="AN17" s="47">
        <v>59</v>
      </c>
      <c r="AO17" s="18">
        <v>6</v>
      </c>
      <c r="AP17" s="18">
        <v>0</v>
      </c>
      <c r="AQ17" s="18">
        <v>57</v>
      </c>
      <c r="AR17" s="18">
        <v>59</v>
      </c>
      <c r="AS17" s="5"/>
      <c r="AT17" s="5"/>
      <c r="AU17" s="47" t="s">
        <v>192</v>
      </c>
      <c r="AV17" s="18" t="s">
        <v>192</v>
      </c>
      <c r="AW17" s="18" t="s">
        <v>192</v>
      </c>
      <c r="AX17" s="18" t="s">
        <v>192</v>
      </c>
      <c r="AY17" s="18" t="s">
        <v>192</v>
      </c>
      <c r="AZ17" s="47" t="s">
        <v>192</v>
      </c>
      <c r="BA17" s="18" t="s">
        <v>192</v>
      </c>
      <c r="BB17" s="18" t="s">
        <v>192</v>
      </c>
      <c r="BC17" s="18" t="s">
        <v>192</v>
      </c>
      <c r="BD17" s="18" t="s">
        <v>192</v>
      </c>
      <c r="BE17" s="18" t="s">
        <v>192</v>
      </c>
      <c r="BF17" s="5"/>
      <c r="BG17" s="5"/>
      <c r="BH17" s="5"/>
      <c r="BI17" s="6"/>
      <c r="BJ17" s="5"/>
      <c r="BK17" s="5"/>
      <c r="BL17" s="5"/>
      <c r="BM17" s="5"/>
      <c r="BN17" s="5"/>
      <c r="BO17" s="5"/>
      <c r="BP17" s="6"/>
      <c r="BQ17" s="5"/>
      <c r="BR17" s="5"/>
      <c r="BS17" s="5"/>
      <c r="BT17" s="5"/>
      <c r="BU17" s="5"/>
      <c r="BV17">
        <f t="shared" si="3"/>
        <v>0</v>
      </c>
      <c r="BW17">
        <f t="shared" si="4"/>
        <v>4</v>
      </c>
      <c r="BX17">
        <f t="shared" si="5"/>
        <v>0</v>
      </c>
      <c r="BY17">
        <f t="shared" si="6"/>
        <v>4</v>
      </c>
      <c r="BZ17">
        <f t="shared" si="7"/>
        <v>2</v>
      </c>
      <c r="CA17">
        <f t="shared" si="8"/>
        <v>0</v>
      </c>
      <c r="CB17">
        <f t="shared" si="9"/>
        <v>0</v>
      </c>
      <c r="CC17">
        <f t="shared" si="10"/>
        <v>0</v>
      </c>
      <c r="CD17">
        <f t="shared" si="11"/>
        <v>0</v>
      </c>
      <c r="CE17">
        <f t="shared" si="12"/>
        <v>4</v>
      </c>
      <c r="CF17">
        <f t="shared" si="13"/>
        <v>0</v>
      </c>
      <c r="CG17">
        <f t="shared" si="14"/>
        <v>0</v>
      </c>
      <c r="CH17">
        <f t="shared" si="15"/>
        <v>0</v>
      </c>
      <c r="CI17">
        <f t="shared" si="16"/>
        <v>6</v>
      </c>
      <c r="CJ17">
        <f t="shared" si="17"/>
        <v>0</v>
      </c>
      <c r="CK17">
        <f t="shared" si="18"/>
        <v>0</v>
      </c>
      <c r="CL17">
        <f t="shared" si="19"/>
        <v>0</v>
      </c>
      <c r="CM17">
        <f t="shared" si="20"/>
        <v>0</v>
      </c>
      <c r="CN17">
        <f t="shared" si="21"/>
        <v>0</v>
      </c>
      <c r="CO17">
        <f t="shared" si="22"/>
        <v>0</v>
      </c>
      <c r="CP17">
        <f t="shared" si="23"/>
        <v>0</v>
      </c>
      <c r="CQ17">
        <f t="shared" si="24"/>
        <v>5</v>
      </c>
      <c r="CR17">
        <f t="shared" si="25"/>
        <v>0</v>
      </c>
      <c r="CS17">
        <f t="shared" si="26"/>
        <v>0</v>
      </c>
      <c r="CT17">
        <f t="shared" si="27"/>
        <v>6</v>
      </c>
      <c r="CU17">
        <f t="shared" si="28"/>
        <v>0</v>
      </c>
      <c r="CV17">
        <f t="shared" si="29"/>
        <v>0</v>
      </c>
      <c r="CW17">
        <f t="shared" si="30"/>
        <v>0</v>
      </c>
      <c r="CX17">
        <f t="shared" si="31"/>
        <v>0</v>
      </c>
      <c r="CY17">
        <f t="shared" si="32"/>
        <v>0</v>
      </c>
      <c r="CZ17">
        <f t="shared" si="33"/>
        <v>0</v>
      </c>
      <c r="DA17">
        <f t="shared" si="34"/>
        <v>0</v>
      </c>
      <c r="DB17">
        <f t="shared" si="35"/>
        <v>0</v>
      </c>
      <c r="DJ17" s="21">
        <f t="shared" si="36"/>
        <v>53</v>
      </c>
      <c r="DK17">
        <f t="shared" si="0"/>
        <v>12</v>
      </c>
      <c r="DL17">
        <f t="shared" si="1"/>
        <v>22</v>
      </c>
      <c r="DO17" s="21">
        <f t="shared" si="2"/>
        <v>22</v>
      </c>
    </row>
    <row r="18" spans="1:119">
      <c r="A18" s="1"/>
      <c r="B18" s="1"/>
      <c r="C18" s="1">
        <v>2017</v>
      </c>
      <c r="D18" s="69" t="s">
        <v>193</v>
      </c>
      <c r="E18" s="70" t="s">
        <v>193</v>
      </c>
      <c r="F18" s="70" t="s">
        <v>193</v>
      </c>
      <c r="G18" s="70" t="s">
        <v>193</v>
      </c>
      <c r="H18" s="71" t="s">
        <v>192</v>
      </c>
      <c r="I18" s="54" t="s">
        <v>192</v>
      </c>
      <c r="J18" s="55" t="s">
        <v>192</v>
      </c>
      <c r="K18" s="54" t="s">
        <v>192</v>
      </c>
      <c r="L18" s="18">
        <v>298</v>
      </c>
      <c r="M18" s="20" t="s">
        <v>193</v>
      </c>
      <c r="N18" s="18">
        <v>8504</v>
      </c>
      <c r="O18" s="20" t="s">
        <v>193</v>
      </c>
      <c r="P18" s="6">
        <v>817</v>
      </c>
      <c r="Q18" s="5">
        <v>75870600</v>
      </c>
      <c r="R18" s="5">
        <v>196</v>
      </c>
      <c r="S18" s="5">
        <v>5967300</v>
      </c>
      <c r="T18" s="5">
        <v>182</v>
      </c>
      <c r="U18" s="5">
        <v>5506600</v>
      </c>
      <c r="V18" s="5">
        <v>687</v>
      </c>
      <c r="W18" s="5">
        <v>54866500</v>
      </c>
      <c r="X18" s="52" t="s">
        <v>192</v>
      </c>
      <c r="Y18" s="20" t="s">
        <v>192</v>
      </c>
      <c r="Z18" s="20" t="s">
        <v>192</v>
      </c>
      <c r="AA18" s="20" t="s">
        <v>192</v>
      </c>
      <c r="AB18" s="47">
        <v>188</v>
      </c>
      <c r="AC18" s="18" t="s">
        <v>193</v>
      </c>
      <c r="AD18" s="18" t="s">
        <v>193</v>
      </c>
      <c r="AE18" s="18" t="s">
        <v>193</v>
      </c>
      <c r="AF18" s="5">
        <v>68</v>
      </c>
      <c r="AG18" s="18" t="s">
        <v>193</v>
      </c>
      <c r="AH18" s="18" t="s">
        <v>193</v>
      </c>
      <c r="AI18" s="18" t="s">
        <v>193</v>
      </c>
      <c r="AJ18" s="6"/>
      <c r="AK18" s="5"/>
      <c r="AL18" s="5"/>
      <c r="AM18" s="5"/>
      <c r="AN18" s="47">
        <v>55</v>
      </c>
      <c r="AO18" s="18">
        <v>5</v>
      </c>
      <c r="AP18" s="18">
        <v>0</v>
      </c>
      <c r="AQ18" s="18">
        <v>55</v>
      </c>
      <c r="AR18" s="18">
        <v>54</v>
      </c>
      <c r="AS18" s="5"/>
      <c r="AT18" s="5"/>
      <c r="AU18" s="47" t="s">
        <v>192</v>
      </c>
      <c r="AV18" s="18" t="s">
        <v>192</v>
      </c>
      <c r="AW18" s="18" t="s">
        <v>192</v>
      </c>
      <c r="AX18" s="18" t="s">
        <v>192</v>
      </c>
      <c r="AY18" s="18" t="s">
        <v>192</v>
      </c>
      <c r="AZ18" s="47" t="s">
        <v>192</v>
      </c>
      <c r="BA18" s="18" t="s">
        <v>192</v>
      </c>
      <c r="BB18" s="18" t="s">
        <v>192</v>
      </c>
      <c r="BC18" s="18" t="s">
        <v>192</v>
      </c>
      <c r="BD18" s="18" t="s">
        <v>192</v>
      </c>
      <c r="BE18" s="18" t="s">
        <v>192</v>
      </c>
      <c r="BF18" s="5"/>
      <c r="BG18" s="5"/>
      <c r="BH18" s="5"/>
      <c r="BI18" s="6" t="s">
        <v>206</v>
      </c>
      <c r="BJ18" s="5">
        <v>19330</v>
      </c>
      <c r="BK18" s="5">
        <v>62796</v>
      </c>
      <c r="BL18" s="5" t="s">
        <v>216</v>
      </c>
      <c r="BM18" s="5">
        <v>0</v>
      </c>
      <c r="BN18" s="5">
        <v>0</v>
      </c>
      <c r="BO18" s="5">
        <v>0</v>
      </c>
      <c r="BP18" s="6" t="s">
        <v>172</v>
      </c>
      <c r="BQ18" s="5" t="s">
        <v>217</v>
      </c>
      <c r="BR18" s="5" t="s">
        <v>217</v>
      </c>
      <c r="BS18" s="5" t="s">
        <v>217</v>
      </c>
      <c r="BT18" s="5" t="s">
        <v>217</v>
      </c>
      <c r="BU18" s="5" t="s">
        <v>218</v>
      </c>
      <c r="BV18">
        <f t="shared" si="3"/>
        <v>0</v>
      </c>
      <c r="BW18">
        <f t="shared" si="4"/>
        <v>4</v>
      </c>
      <c r="BX18">
        <f t="shared" si="5"/>
        <v>0</v>
      </c>
      <c r="BY18">
        <f t="shared" si="6"/>
        <v>4</v>
      </c>
      <c r="BZ18">
        <f t="shared" si="7"/>
        <v>2</v>
      </c>
      <c r="CA18">
        <f t="shared" si="8"/>
        <v>0</v>
      </c>
      <c r="CB18">
        <f t="shared" si="9"/>
        <v>0</v>
      </c>
      <c r="CC18">
        <f t="shared" si="10"/>
        <v>0</v>
      </c>
      <c r="CD18">
        <f t="shared" si="11"/>
        <v>0</v>
      </c>
      <c r="CE18">
        <f t="shared" si="12"/>
        <v>4</v>
      </c>
      <c r="CF18">
        <f t="shared" si="13"/>
        <v>0</v>
      </c>
      <c r="CG18">
        <f t="shared" si="14"/>
        <v>0</v>
      </c>
      <c r="CH18">
        <f t="shared" si="15"/>
        <v>0</v>
      </c>
      <c r="CI18">
        <f t="shared" si="16"/>
        <v>6</v>
      </c>
      <c r="CJ18">
        <f t="shared" si="17"/>
        <v>0</v>
      </c>
      <c r="CK18">
        <f t="shared" si="18"/>
        <v>0</v>
      </c>
      <c r="CL18">
        <f t="shared" si="19"/>
        <v>0</v>
      </c>
      <c r="CM18">
        <f t="shared" si="20"/>
        <v>0</v>
      </c>
      <c r="CN18">
        <f t="shared" si="21"/>
        <v>0</v>
      </c>
      <c r="CO18">
        <f t="shared" si="22"/>
        <v>0</v>
      </c>
      <c r="CP18">
        <f t="shared" si="23"/>
        <v>0</v>
      </c>
      <c r="CQ18">
        <f t="shared" si="24"/>
        <v>5</v>
      </c>
      <c r="CR18">
        <f t="shared" si="25"/>
        <v>0</v>
      </c>
      <c r="CS18">
        <f t="shared" si="26"/>
        <v>0</v>
      </c>
      <c r="CT18">
        <f t="shared" si="27"/>
        <v>6</v>
      </c>
      <c r="CU18">
        <f t="shared" si="28"/>
        <v>0</v>
      </c>
      <c r="CV18">
        <f t="shared" si="29"/>
        <v>0</v>
      </c>
      <c r="CW18">
        <f t="shared" si="30"/>
        <v>0</v>
      </c>
      <c r="CX18">
        <f t="shared" si="31"/>
        <v>0</v>
      </c>
      <c r="CY18">
        <f t="shared" si="32"/>
        <v>1</v>
      </c>
      <c r="CZ18">
        <f t="shared" si="33"/>
        <v>0</v>
      </c>
      <c r="DA18">
        <f t="shared" si="34"/>
        <v>0</v>
      </c>
      <c r="DB18">
        <f t="shared" si="35"/>
        <v>0</v>
      </c>
      <c r="DJ18" s="21">
        <f t="shared" si="36"/>
        <v>40</v>
      </c>
      <c r="DK18">
        <f t="shared" si="0"/>
        <v>12</v>
      </c>
      <c r="DL18">
        <f t="shared" si="1"/>
        <v>9</v>
      </c>
      <c r="DO18" s="21">
        <f t="shared" si="2"/>
        <v>35</v>
      </c>
    </row>
    <row r="19" spans="1:119">
      <c r="A19" s="1" t="s">
        <v>219</v>
      </c>
      <c r="B19" s="1" t="s">
        <v>220</v>
      </c>
      <c r="C19" s="1">
        <v>2015</v>
      </c>
      <c r="D19" s="69">
        <v>2219790</v>
      </c>
      <c r="E19" s="70">
        <v>942357</v>
      </c>
      <c r="F19" s="70">
        <v>96763</v>
      </c>
      <c r="G19" s="70">
        <v>600581</v>
      </c>
      <c r="H19" s="71">
        <v>55945</v>
      </c>
      <c r="I19" s="12">
        <v>1.2999999999999999E-3</v>
      </c>
      <c r="J19" s="5">
        <v>19956</v>
      </c>
      <c r="K19" s="12">
        <v>2.7000000000000001E-3</v>
      </c>
      <c r="L19" s="5">
        <v>2833</v>
      </c>
      <c r="M19" s="12">
        <v>8.2000000000000007E-3</v>
      </c>
      <c r="N19" s="5">
        <v>28021</v>
      </c>
      <c r="O19" s="12">
        <v>2.3999999999999998E-3</v>
      </c>
      <c r="P19" s="6" t="s">
        <v>192</v>
      </c>
      <c r="Q19" s="5" t="s">
        <v>192</v>
      </c>
      <c r="R19" s="5" t="s">
        <v>192</v>
      </c>
      <c r="S19" s="5" t="s">
        <v>192</v>
      </c>
      <c r="T19" s="5" t="s">
        <v>192</v>
      </c>
      <c r="U19" s="5" t="s">
        <v>192</v>
      </c>
      <c r="V19" s="5" t="s">
        <v>192</v>
      </c>
      <c r="W19" s="5" t="s">
        <v>192</v>
      </c>
      <c r="X19" s="14" t="s">
        <v>192</v>
      </c>
      <c r="Y19" s="12" t="s">
        <v>192</v>
      </c>
      <c r="Z19" s="12" t="s">
        <v>192</v>
      </c>
      <c r="AA19" s="12" t="s">
        <v>192</v>
      </c>
      <c r="AB19" s="47">
        <v>37202</v>
      </c>
      <c r="AC19" s="5" t="s">
        <v>192</v>
      </c>
      <c r="AD19" s="5" t="s">
        <v>192</v>
      </c>
      <c r="AE19" s="5" t="s">
        <v>192</v>
      </c>
      <c r="AF19" s="5">
        <v>22389</v>
      </c>
      <c r="AG19" s="5" t="s">
        <v>192</v>
      </c>
      <c r="AH19" s="5" t="s">
        <v>192</v>
      </c>
      <c r="AI19" s="5" t="s">
        <v>192</v>
      </c>
      <c r="AJ19" s="51" t="s">
        <v>221</v>
      </c>
      <c r="AK19" s="5" t="s">
        <v>134</v>
      </c>
      <c r="AL19" s="16" t="s">
        <v>222</v>
      </c>
      <c r="AM19" s="5" t="s">
        <v>134</v>
      </c>
      <c r="AN19" s="51" t="s">
        <v>192</v>
      </c>
      <c r="AO19" s="16" t="s">
        <v>192</v>
      </c>
      <c r="AP19" s="16" t="s">
        <v>192</v>
      </c>
      <c r="AQ19" s="16" t="s">
        <v>192</v>
      </c>
      <c r="AR19" s="16" t="s">
        <v>192</v>
      </c>
      <c r="AS19" s="5" t="s">
        <v>193</v>
      </c>
      <c r="AT19" s="5" t="s">
        <v>193</v>
      </c>
      <c r="AU19" s="16" t="s">
        <v>206</v>
      </c>
      <c r="AV19" s="16" t="s">
        <v>206</v>
      </c>
      <c r="AW19" s="16" t="s">
        <v>206</v>
      </c>
      <c r="AX19" s="16" t="s">
        <v>206</v>
      </c>
      <c r="AY19" s="16" t="s">
        <v>206</v>
      </c>
      <c r="AZ19" s="6" t="s">
        <v>192</v>
      </c>
      <c r="BA19" s="5" t="s">
        <v>192</v>
      </c>
      <c r="BB19" s="5" t="s">
        <v>192</v>
      </c>
      <c r="BC19" s="5" t="s">
        <v>192</v>
      </c>
      <c r="BD19" s="5" t="s">
        <v>192</v>
      </c>
      <c r="BE19" s="5" t="s">
        <v>192</v>
      </c>
      <c r="BF19" s="5">
        <v>0</v>
      </c>
      <c r="BG19" s="5" t="s">
        <v>224</v>
      </c>
      <c r="BH19" s="5" t="s">
        <v>192</v>
      </c>
      <c r="BI19" s="6"/>
      <c r="BJ19" s="5"/>
      <c r="BK19" s="5"/>
      <c r="BL19" s="5"/>
      <c r="BM19" s="5"/>
      <c r="BN19" s="5"/>
      <c r="BO19" s="5"/>
      <c r="BP19" s="6"/>
      <c r="BQ19" s="5"/>
      <c r="BR19" s="5"/>
      <c r="BS19" s="5"/>
      <c r="BT19" s="5"/>
      <c r="BU19" s="5"/>
      <c r="BV19">
        <f t="shared" si="3"/>
        <v>0</v>
      </c>
      <c r="BW19">
        <f t="shared" si="4"/>
        <v>0</v>
      </c>
      <c r="BX19">
        <f t="shared" si="5"/>
        <v>0</v>
      </c>
      <c r="BY19">
        <f t="shared" si="6"/>
        <v>0</v>
      </c>
      <c r="BZ19">
        <f t="shared" si="7"/>
        <v>0</v>
      </c>
      <c r="CA19">
        <f t="shared" si="8"/>
        <v>0</v>
      </c>
      <c r="CB19">
        <f t="shared" si="9"/>
        <v>8</v>
      </c>
      <c r="CC19">
        <f t="shared" si="10"/>
        <v>0</v>
      </c>
      <c r="CD19">
        <f t="shared" si="11"/>
        <v>0</v>
      </c>
      <c r="CE19">
        <f t="shared" si="12"/>
        <v>4</v>
      </c>
      <c r="CF19">
        <f t="shared" si="13"/>
        <v>0</v>
      </c>
      <c r="CG19">
        <f t="shared" si="14"/>
        <v>0</v>
      </c>
      <c r="CH19">
        <f t="shared" si="15"/>
        <v>6</v>
      </c>
      <c r="CI19">
        <f t="shared" si="16"/>
        <v>0</v>
      </c>
      <c r="CJ19">
        <f t="shared" si="17"/>
        <v>0</v>
      </c>
      <c r="CK19">
        <f t="shared" si="18"/>
        <v>0</v>
      </c>
      <c r="CL19">
        <f t="shared" si="19"/>
        <v>0</v>
      </c>
      <c r="CM19">
        <f t="shared" si="20"/>
        <v>0</v>
      </c>
      <c r="CN19">
        <f t="shared" si="21"/>
        <v>5</v>
      </c>
      <c r="CO19">
        <f t="shared" si="22"/>
        <v>2</v>
      </c>
      <c r="CP19">
        <f t="shared" si="23"/>
        <v>0</v>
      </c>
      <c r="CQ19">
        <f t="shared" si="24"/>
        <v>0</v>
      </c>
      <c r="CR19">
        <f t="shared" si="25"/>
        <v>0</v>
      </c>
      <c r="CS19">
        <f t="shared" si="26"/>
        <v>5</v>
      </c>
      <c r="CT19">
        <f t="shared" si="27"/>
        <v>7</v>
      </c>
      <c r="CU19">
        <f t="shared" si="28"/>
        <v>0</v>
      </c>
      <c r="CV19">
        <f t="shared" si="29"/>
        <v>0</v>
      </c>
      <c r="CW19">
        <f t="shared" si="30"/>
        <v>0</v>
      </c>
      <c r="CX19">
        <f t="shared" si="31"/>
        <v>0</v>
      </c>
      <c r="CY19">
        <f t="shared" si="32"/>
        <v>0</v>
      </c>
      <c r="CZ19">
        <f t="shared" si="33"/>
        <v>0</v>
      </c>
      <c r="DA19">
        <f t="shared" si="34"/>
        <v>0</v>
      </c>
      <c r="DB19">
        <f t="shared" si="35"/>
        <v>0</v>
      </c>
      <c r="DJ19" s="21">
        <f t="shared" si="36"/>
        <v>45</v>
      </c>
      <c r="DK19">
        <f t="shared" si="0"/>
        <v>2</v>
      </c>
      <c r="DL19">
        <f t="shared" si="1"/>
        <v>13</v>
      </c>
      <c r="DO19" s="21">
        <f t="shared" si="2"/>
        <v>30</v>
      </c>
    </row>
    <row r="20" spans="1:119">
      <c r="A20" s="1"/>
      <c r="B20" s="1"/>
      <c r="C20" s="1">
        <v>2016</v>
      </c>
      <c r="D20" s="69">
        <v>2244664</v>
      </c>
      <c r="E20" s="70">
        <v>1021712</v>
      </c>
      <c r="F20" s="70">
        <v>98594</v>
      </c>
      <c r="G20" s="70">
        <v>602497</v>
      </c>
      <c r="H20" s="71">
        <v>44204</v>
      </c>
      <c r="I20" s="12">
        <v>6.9999999999999999E-4</v>
      </c>
      <c r="J20" s="18">
        <v>15668</v>
      </c>
      <c r="K20" s="12">
        <v>1.8E-3</v>
      </c>
      <c r="L20" s="18">
        <v>2139</v>
      </c>
      <c r="M20" s="20">
        <v>5.0000000000000001E-3</v>
      </c>
      <c r="N20" s="18">
        <v>22247</v>
      </c>
      <c r="O20" s="20">
        <v>1.6000000000000001E-3</v>
      </c>
      <c r="P20" s="47" t="s">
        <v>192</v>
      </c>
      <c r="Q20" s="18" t="s">
        <v>192</v>
      </c>
      <c r="R20" s="18" t="s">
        <v>192</v>
      </c>
      <c r="S20" s="18" t="s">
        <v>192</v>
      </c>
      <c r="T20" s="18" t="s">
        <v>192</v>
      </c>
      <c r="U20" s="18" t="s">
        <v>192</v>
      </c>
      <c r="V20" s="18" t="s">
        <v>192</v>
      </c>
      <c r="W20" s="18" t="s">
        <v>192</v>
      </c>
      <c r="X20" s="52" t="s">
        <v>192</v>
      </c>
      <c r="Y20" s="20" t="s">
        <v>192</v>
      </c>
      <c r="Z20" s="20" t="s">
        <v>192</v>
      </c>
      <c r="AA20" s="20" t="s">
        <v>192</v>
      </c>
      <c r="AB20" s="47">
        <v>38013</v>
      </c>
      <c r="AC20" s="18" t="s">
        <v>192</v>
      </c>
      <c r="AD20" s="18" t="s">
        <v>192</v>
      </c>
      <c r="AE20" s="18" t="s">
        <v>192</v>
      </c>
      <c r="AF20" s="5">
        <v>22352</v>
      </c>
      <c r="AG20" s="18" t="s">
        <v>192</v>
      </c>
      <c r="AH20" s="18" t="s">
        <v>192</v>
      </c>
      <c r="AI20" s="18" t="s">
        <v>192</v>
      </c>
      <c r="AJ20" s="6"/>
      <c r="AK20" s="5"/>
      <c r="AL20" s="5"/>
      <c r="AM20" s="5"/>
      <c r="AN20" s="72" t="s">
        <v>192</v>
      </c>
      <c r="AO20" s="16" t="s">
        <v>192</v>
      </c>
      <c r="AP20" s="16" t="s">
        <v>192</v>
      </c>
      <c r="AQ20" s="16" t="s">
        <v>192</v>
      </c>
      <c r="AR20" s="16" t="s">
        <v>192</v>
      </c>
      <c r="AS20" s="5"/>
      <c r="AT20" s="5"/>
      <c r="AU20" s="16" t="s">
        <v>206</v>
      </c>
      <c r="AV20" s="16" t="s">
        <v>206</v>
      </c>
      <c r="AW20" s="16" t="s">
        <v>206</v>
      </c>
      <c r="AX20" s="16" t="s">
        <v>206</v>
      </c>
      <c r="AY20" s="16" t="s">
        <v>206</v>
      </c>
      <c r="AZ20" s="47" t="s">
        <v>192</v>
      </c>
      <c r="BA20" s="18" t="s">
        <v>192</v>
      </c>
      <c r="BB20" s="18" t="s">
        <v>192</v>
      </c>
      <c r="BC20" s="18" t="s">
        <v>192</v>
      </c>
      <c r="BD20" s="18" t="s">
        <v>192</v>
      </c>
      <c r="BE20" s="18" t="s">
        <v>192</v>
      </c>
      <c r="BF20" s="5"/>
      <c r="BG20" s="5"/>
      <c r="BH20" s="5"/>
      <c r="BI20" s="6"/>
      <c r="BJ20" s="5"/>
      <c r="BK20" s="5"/>
      <c r="BL20" s="5"/>
      <c r="BM20" s="5"/>
      <c r="BN20" s="5"/>
      <c r="BO20" s="5"/>
      <c r="BP20" s="6"/>
      <c r="BQ20" s="5"/>
      <c r="BR20" s="5"/>
      <c r="BS20" s="5"/>
      <c r="BT20" s="5"/>
      <c r="BU20" s="5"/>
      <c r="BV20">
        <f t="shared" si="3"/>
        <v>0</v>
      </c>
      <c r="BW20">
        <f t="shared" si="4"/>
        <v>0</v>
      </c>
      <c r="BX20">
        <f t="shared" si="5"/>
        <v>0</v>
      </c>
      <c r="BY20">
        <f t="shared" si="6"/>
        <v>0</v>
      </c>
      <c r="BZ20">
        <f t="shared" si="7"/>
        <v>0</v>
      </c>
      <c r="CA20">
        <f t="shared" si="8"/>
        <v>0</v>
      </c>
      <c r="CB20">
        <f t="shared" si="9"/>
        <v>8</v>
      </c>
      <c r="CC20">
        <f t="shared" si="10"/>
        <v>0</v>
      </c>
      <c r="CD20">
        <f t="shared" si="11"/>
        <v>0</v>
      </c>
      <c r="CE20">
        <f t="shared" si="12"/>
        <v>4</v>
      </c>
      <c r="CF20">
        <f t="shared" si="13"/>
        <v>0</v>
      </c>
      <c r="CG20">
        <f t="shared" si="14"/>
        <v>0</v>
      </c>
      <c r="CH20">
        <f t="shared" si="15"/>
        <v>6</v>
      </c>
      <c r="CI20">
        <f t="shared" si="16"/>
        <v>0</v>
      </c>
      <c r="CJ20">
        <f t="shared" si="17"/>
        <v>0</v>
      </c>
      <c r="CK20">
        <f t="shared" si="18"/>
        <v>0</v>
      </c>
      <c r="CL20">
        <f t="shared" si="19"/>
        <v>0</v>
      </c>
      <c r="CM20">
        <f t="shared" si="20"/>
        <v>0</v>
      </c>
      <c r="CN20">
        <f t="shared" si="21"/>
        <v>5</v>
      </c>
      <c r="CO20">
        <f t="shared" si="22"/>
        <v>0</v>
      </c>
      <c r="CP20">
        <f t="shared" si="23"/>
        <v>0</v>
      </c>
      <c r="CQ20">
        <f t="shared" si="24"/>
        <v>0</v>
      </c>
      <c r="CR20">
        <f t="shared" si="25"/>
        <v>0</v>
      </c>
      <c r="CS20">
        <f t="shared" si="26"/>
        <v>5</v>
      </c>
      <c r="CT20">
        <f t="shared" si="27"/>
        <v>6</v>
      </c>
      <c r="CU20">
        <f t="shared" si="28"/>
        <v>0</v>
      </c>
      <c r="CV20">
        <f t="shared" si="29"/>
        <v>0</v>
      </c>
      <c r="CW20">
        <f t="shared" si="30"/>
        <v>0</v>
      </c>
      <c r="CX20">
        <f t="shared" si="31"/>
        <v>0</v>
      </c>
      <c r="CY20">
        <f t="shared" si="32"/>
        <v>0</v>
      </c>
      <c r="CZ20">
        <f t="shared" si="33"/>
        <v>0</v>
      </c>
      <c r="DA20">
        <f t="shared" si="34"/>
        <v>0</v>
      </c>
      <c r="DB20">
        <f t="shared" si="35"/>
        <v>0</v>
      </c>
      <c r="DJ20" s="21">
        <f t="shared" si="36"/>
        <v>51</v>
      </c>
      <c r="DK20">
        <f t="shared" si="0"/>
        <v>0</v>
      </c>
      <c r="DL20">
        <f t="shared" si="1"/>
        <v>22</v>
      </c>
      <c r="DO20" s="21">
        <f t="shared" si="2"/>
        <v>24</v>
      </c>
    </row>
    <row r="21" spans="1:119">
      <c r="A21" s="1"/>
      <c r="B21" s="1"/>
      <c r="C21" s="1">
        <v>2017</v>
      </c>
      <c r="D21" s="69">
        <v>2393852</v>
      </c>
      <c r="E21" s="70">
        <v>935775</v>
      </c>
      <c r="F21" s="70">
        <v>80775</v>
      </c>
      <c r="G21" s="70">
        <v>708772</v>
      </c>
      <c r="H21" s="71">
        <v>31494</v>
      </c>
      <c r="I21" s="12">
        <v>4.0000000000000002E-4</v>
      </c>
      <c r="J21" s="18">
        <v>10662</v>
      </c>
      <c r="K21" s="12">
        <v>1E-3</v>
      </c>
      <c r="L21" s="18">
        <v>1498</v>
      </c>
      <c r="M21" s="20">
        <v>3.0000000000000001E-3</v>
      </c>
      <c r="N21" s="18">
        <v>16607</v>
      </c>
      <c r="O21" s="20">
        <v>8.9999999999999998E-4</v>
      </c>
      <c r="P21" s="47" t="s">
        <v>192</v>
      </c>
      <c r="Q21" s="18" t="s">
        <v>192</v>
      </c>
      <c r="R21" s="18" t="s">
        <v>192</v>
      </c>
      <c r="S21" s="18" t="s">
        <v>192</v>
      </c>
      <c r="T21" s="18" t="s">
        <v>192</v>
      </c>
      <c r="U21" s="18" t="s">
        <v>192</v>
      </c>
      <c r="V21" s="18" t="s">
        <v>192</v>
      </c>
      <c r="W21" s="18" t="s">
        <v>192</v>
      </c>
      <c r="X21" s="52" t="s">
        <v>192</v>
      </c>
      <c r="Y21" s="20" t="s">
        <v>192</v>
      </c>
      <c r="Z21" s="20" t="s">
        <v>192</v>
      </c>
      <c r="AA21" s="20" t="s">
        <v>192</v>
      </c>
      <c r="AB21" s="47">
        <v>30760</v>
      </c>
      <c r="AC21" s="18" t="s">
        <v>192</v>
      </c>
      <c r="AD21" s="18" t="s">
        <v>192</v>
      </c>
      <c r="AE21" s="18" t="s">
        <v>192</v>
      </c>
      <c r="AF21" s="5">
        <v>19021</v>
      </c>
      <c r="AG21" s="18" t="s">
        <v>192</v>
      </c>
      <c r="AH21" s="18" t="s">
        <v>192</v>
      </c>
      <c r="AI21" s="18" t="s">
        <v>192</v>
      </c>
      <c r="AJ21" s="6"/>
      <c r="AK21" s="5"/>
      <c r="AL21" s="5"/>
      <c r="AM21" s="5"/>
      <c r="AN21" s="72" t="s">
        <v>192</v>
      </c>
      <c r="AO21" s="16" t="s">
        <v>192</v>
      </c>
      <c r="AP21" s="16" t="s">
        <v>192</v>
      </c>
      <c r="AQ21" s="16" t="s">
        <v>192</v>
      </c>
      <c r="AR21" s="16" t="s">
        <v>192</v>
      </c>
      <c r="AS21" s="5"/>
      <c r="AT21" s="5"/>
      <c r="AU21" s="16" t="s">
        <v>206</v>
      </c>
      <c r="AV21" s="16" t="s">
        <v>206</v>
      </c>
      <c r="AW21" s="16" t="s">
        <v>206</v>
      </c>
      <c r="AX21" s="16" t="s">
        <v>206</v>
      </c>
      <c r="AY21" s="16" t="s">
        <v>206</v>
      </c>
      <c r="AZ21" s="47" t="s">
        <v>192</v>
      </c>
      <c r="BA21" s="18" t="s">
        <v>192</v>
      </c>
      <c r="BB21" s="18" t="s">
        <v>192</v>
      </c>
      <c r="BC21" s="18" t="s">
        <v>192</v>
      </c>
      <c r="BD21" s="18" t="s">
        <v>192</v>
      </c>
      <c r="BE21" s="18" t="s">
        <v>192</v>
      </c>
      <c r="BF21" s="5"/>
      <c r="BG21" s="5"/>
      <c r="BH21" s="5"/>
      <c r="BI21" s="6">
        <v>10</v>
      </c>
      <c r="BJ21" s="5">
        <v>235690</v>
      </c>
      <c r="BK21" s="5">
        <v>42302</v>
      </c>
      <c r="BL21" s="5" t="s">
        <v>225</v>
      </c>
      <c r="BM21" s="5" t="s">
        <v>226</v>
      </c>
      <c r="BN21" s="5">
        <v>0</v>
      </c>
      <c r="BO21" s="5" t="s">
        <v>227</v>
      </c>
      <c r="BP21" s="6" t="s">
        <v>172</v>
      </c>
      <c r="BQ21" s="5">
        <v>0</v>
      </c>
      <c r="BR21" s="5">
        <v>0</v>
      </c>
      <c r="BS21" s="5">
        <v>0</v>
      </c>
      <c r="BT21" s="5">
        <v>0</v>
      </c>
      <c r="BU21" s="5" t="s">
        <v>227</v>
      </c>
      <c r="BV21">
        <f t="shared" si="3"/>
        <v>0</v>
      </c>
      <c r="BW21">
        <f t="shared" si="4"/>
        <v>0</v>
      </c>
      <c r="BX21">
        <f t="shared" si="5"/>
        <v>0</v>
      </c>
      <c r="BY21">
        <f t="shared" si="6"/>
        <v>0</v>
      </c>
      <c r="BZ21">
        <f t="shared" si="7"/>
        <v>0</v>
      </c>
      <c r="CA21">
        <f t="shared" si="8"/>
        <v>0</v>
      </c>
      <c r="CB21">
        <f t="shared" si="9"/>
        <v>8</v>
      </c>
      <c r="CC21">
        <f t="shared" si="10"/>
        <v>0</v>
      </c>
      <c r="CD21">
        <f t="shared" si="11"/>
        <v>0</v>
      </c>
      <c r="CE21">
        <f t="shared" si="12"/>
        <v>4</v>
      </c>
      <c r="CF21">
        <f t="shared" si="13"/>
        <v>0</v>
      </c>
      <c r="CG21">
        <f t="shared" si="14"/>
        <v>0</v>
      </c>
      <c r="CH21">
        <f t="shared" si="15"/>
        <v>6</v>
      </c>
      <c r="CI21">
        <f t="shared" si="16"/>
        <v>0</v>
      </c>
      <c r="CJ21">
        <f t="shared" si="17"/>
        <v>0</v>
      </c>
      <c r="CK21">
        <f t="shared" si="18"/>
        <v>0</v>
      </c>
      <c r="CL21">
        <f t="shared" si="19"/>
        <v>0</v>
      </c>
      <c r="CM21">
        <f t="shared" si="20"/>
        <v>0</v>
      </c>
      <c r="CN21">
        <f t="shared" si="21"/>
        <v>5</v>
      </c>
      <c r="CO21">
        <f t="shared" si="22"/>
        <v>0</v>
      </c>
      <c r="CP21">
        <f t="shared" si="23"/>
        <v>0</v>
      </c>
      <c r="CQ21">
        <f t="shared" si="24"/>
        <v>0</v>
      </c>
      <c r="CR21">
        <f t="shared" si="25"/>
        <v>0</v>
      </c>
      <c r="CS21">
        <f t="shared" si="26"/>
        <v>5</v>
      </c>
      <c r="CT21">
        <f t="shared" si="27"/>
        <v>6</v>
      </c>
      <c r="CU21">
        <f t="shared" si="28"/>
        <v>0</v>
      </c>
      <c r="CV21">
        <f t="shared" si="29"/>
        <v>0</v>
      </c>
      <c r="CW21">
        <f t="shared" si="30"/>
        <v>0</v>
      </c>
      <c r="CX21">
        <f t="shared" si="31"/>
        <v>0</v>
      </c>
      <c r="CY21">
        <f t="shared" si="32"/>
        <v>0</v>
      </c>
      <c r="CZ21">
        <f t="shared" si="33"/>
        <v>0</v>
      </c>
      <c r="DA21">
        <f t="shared" si="34"/>
        <v>0</v>
      </c>
      <c r="DB21">
        <f t="shared" si="35"/>
        <v>0</v>
      </c>
      <c r="DJ21" s="21">
        <f t="shared" si="36"/>
        <v>38</v>
      </c>
      <c r="DK21">
        <f t="shared" si="0"/>
        <v>0</v>
      </c>
      <c r="DL21">
        <f t="shared" si="1"/>
        <v>9</v>
      </c>
      <c r="DO21" s="21">
        <f t="shared" si="2"/>
        <v>37</v>
      </c>
    </row>
    <row r="22" spans="1:119">
      <c r="A22" s="10" t="s">
        <v>228</v>
      </c>
      <c r="B22" s="10" t="s">
        <v>229</v>
      </c>
      <c r="C22" s="1">
        <v>2015</v>
      </c>
      <c r="D22" s="69">
        <v>23408</v>
      </c>
      <c r="E22" s="70" t="s">
        <v>193</v>
      </c>
      <c r="F22" s="70" t="s">
        <v>193</v>
      </c>
      <c r="G22" s="70" t="s">
        <v>193</v>
      </c>
      <c r="H22" s="71" t="s">
        <v>193</v>
      </c>
      <c r="I22" s="12" t="s">
        <v>193</v>
      </c>
      <c r="J22" s="18" t="s">
        <v>193</v>
      </c>
      <c r="K22" s="12" t="s">
        <v>193</v>
      </c>
      <c r="L22" s="18" t="s">
        <v>193</v>
      </c>
      <c r="M22" s="20" t="s">
        <v>193</v>
      </c>
      <c r="N22" s="18" t="s">
        <v>193</v>
      </c>
      <c r="O22" s="20" t="s">
        <v>193</v>
      </c>
      <c r="P22" s="6">
        <v>582302</v>
      </c>
      <c r="Q22" s="5">
        <v>89219998.879999995</v>
      </c>
      <c r="R22" s="5">
        <v>245913</v>
      </c>
      <c r="S22" s="5">
        <v>17545948.16</v>
      </c>
      <c r="T22" s="5">
        <v>19229</v>
      </c>
      <c r="U22" s="5">
        <v>5193597.01</v>
      </c>
      <c r="V22" s="5">
        <v>246927</v>
      </c>
      <c r="W22" s="5">
        <v>56959072.950000003</v>
      </c>
      <c r="X22" s="52">
        <v>0.27</v>
      </c>
      <c r="Y22" s="20">
        <v>0.34</v>
      </c>
      <c r="Z22" s="20">
        <v>0.37</v>
      </c>
      <c r="AA22" s="20">
        <v>0.12</v>
      </c>
      <c r="AB22" s="47">
        <v>5927</v>
      </c>
      <c r="AC22" s="18">
        <v>554</v>
      </c>
      <c r="AD22" s="18">
        <v>404</v>
      </c>
      <c r="AE22" s="18">
        <v>4982</v>
      </c>
      <c r="AF22" s="5">
        <v>1696</v>
      </c>
      <c r="AG22" s="18">
        <v>82</v>
      </c>
      <c r="AH22" s="18">
        <v>144</v>
      </c>
      <c r="AI22" s="18">
        <v>1559</v>
      </c>
      <c r="AJ22" s="51" t="s">
        <v>134</v>
      </c>
      <c r="AK22" s="16" t="s">
        <v>134</v>
      </c>
      <c r="AL22" s="16" t="s">
        <v>193</v>
      </c>
      <c r="AM22" s="3" t="s">
        <v>193</v>
      </c>
      <c r="AN22" s="47">
        <v>216</v>
      </c>
      <c r="AO22" s="18">
        <v>13</v>
      </c>
      <c r="AP22" s="18">
        <v>54</v>
      </c>
      <c r="AQ22" s="18">
        <v>216</v>
      </c>
      <c r="AR22" s="18">
        <v>216</v>
      </c>
      <c r="AS22" s="16" t="s">
        <v>134</v>
      </c>
      <c r="AT22" s="5" t="s">
        <v>206</v>
      </c>
      <c r="AU22" s="47" t="s">
        <v>206</v>
      </c>
      <c r="AV22" s="18" t="s">
        <v>206</v>
      </c>
      <c r="AW22" s="18" t="s">
        <v>206</v>
      </c>
      <c r="AX22" s="18" t="s">
        <v>206</v>
      </c>
      <c r="AY22" s="18" t="s">
        <v>206</v>
      </c>
      <c r="AZ22" s="47">
        <v>0</v>
      </c>
      <c r="BA22" s="18">
        <v>0</v>
      </c>
      <c r="BB22" s="18">
        <v>0</v>
      </c>
      <c r="BC22" s="18">
        <v>0</v>
      </c>
      <c r="BD22" s="18">
        <v>0</v>
      </c>
      <c r="BE22" s="18">
        <v>0</v>
      </c>
      <c r="BF22" s="5" t="s">
        <v>134</v>
      </c>
      <c r="BG22" s="16" t="s">
        <v>206</v>
      </c>
      <c r="BH22" s="16" t="s">
        <v>206</v>
      </c>
      <c r="BI22" s="6"/>
      <c r="BJ22" s="5"/>
      <c r="BK22" s="5"/>
      <c r="BL22" s="5"/>
      <c r="BM22" s="5"/>
      <c r="BN22" s="5"/>
      <c r="BO22" s="5"/>
      <c r="BP22" s="6"/>
      <c r="BQ22" s="5"/>
      <c r="BR22" s="5"/>
      <c r="BS22" s="5"/>
      <c r="BT22" s="5"/>
      <c r="BU22" s="5"/>
      <c r="BV22">
        <f t="shared" si="3"/>
        <v>0</v>
      </c>
      <c r="BW22">
        <f t="shared" si="4"/>
        <v>3</v>
      </c>
      <c r="BX22">
        <f t="shared" si="5"/>
        <v>0</v>
      </c>
      <c r="BY22">
        <f t="shared" si="6"/>
        <v>0</v>
      </c>
      <c r="BZ22">
        <f t="shared" si="7"/>
        <v>8</v>
      </c>
      <c r="CA22">
        <f t="shared" si="8"/>
        <v>0</v>
      </c>
      <c r="CB22">
        <f t="shared" si="9"/>
        <v>0</v>
      </c>
      <c r="CC22">
        <f t="shared" si="10"/>
        <v>0</v>
      </c>
      <c r="CD22">
        <f t="shared" si="11"/>
        <v>0</v>
      </c>
      <c r="CE22">
        <f t="shared" si="12"/>
        <v>0</v>
      </c>
      <c r="CF22">
        <f t="shared" si="13"/>
        <v>0</v>
      </c>
      <c r="CG22">
        <f t="shared" si="14"/>
        <v>0</v>
      </c>
      <c r="CH22">
        <f t="shared" si="15"/>
        <v>0</v>
      </c>
      <c r="CI22">
        <f t="shared" si="16"/>
        <v>0</v>
      </c>
      <c r="CJ22">
        <f t="shared" si="17"/>
        <v>0</v>
      </c>
      <c r="CK22">
        <f t="shared" si="18"/>
        <v>0</v>
      </c>
      <c r="CL22">
        <f t="shared" si="19"/>
        <v>2</v>
      </c>
      <c r="CM22">
        <f t="shared" si="20"/>
        <v>0</v>
      </c>
      <c r="CN22">
        <f t="shared" si="21"/>
        <v>0</v>
      </c>
      <c r="CO22">
        <f t="shared" si="22"/>
        <v>0</v>
      </c>
      <c r="CP22">
        <f t="shared" si="23"/>
        <v>1</v>
      </c>
      <c r="CQ22">
        <f t="shared" si="24"/>
        <v>0</v>
      </c>
      <c r="CR22">
        <f t="shared" si="25"/>
        <v>0</v>
      </c>
      <c r="CS22">
        <f t="shared" si="26"/>
        <v>5</v>
      </c>
      <c r="CT22">
        <f t="shared" si="27"/>
        <v>0</v>
      </c>
      <c r="CU22">
        <f t="shared" si="28"/>
        <v>0</v>
      </c>
      <c r="CV22">
        <f t="shared" si="29"/>
        <v>2</v>
      </c>
      <c r="CW22">
        <f t="shared" si="30"/>
        <v>0</v>
      </c>
      <c r="CX22">
        <f t="shared" si="31"/>
        <v>0</v>
      </c>
      <c r="CY22">
        <f t="shared" si="32"/>
        <v>0</v>
      </c>
      <c r="CZ22">
        <f t="shared" si="33"/>
        <v>0</v>
      </c>
      <c r="DA22">
        <f t="shared" si="34"/>
        <v>0</v>
      </c>
      <c r="DB22">
        <f t="shared" si="35"/>
        <v>0</v>
      </c>
      <c r="DJ22" s="21">
        <f t="shared" si="36"/>
        <v>26</v>
      </c>
      <c r="DK22">
        <f t="shared" si="0"/>
        <v>13</v>
      </c>
      <c r="DL22">
        <f t="shared" si="1"/>
        <v>13</v>
      </c>
      <c r="DO22" s="21">
        <f t="shared" si="2"/>
        <v>49</v>
      </c>
    </row>
    <row r="23" spans="1:119">
      <c r="A23" s="1"/>
      <c r="B23" s="1"/>
      <c r="C23" s="1">
        <v>2016</v>
      </c>
      <c r="D23" s="69" t="s">
        <v>193</v>
      </c>
      <c r="E23" s="70" t="s">
        <v>193</v>
      </c>
      <c r="F23" s="70" t="s">
        <v>193</v>
      </c>
      <c r="G23" s="70" t="s">
        <v>193</v>
      </c>
      <c r="H23" s="71" t="s">
        <v>193</v>
      </c>
      <c r="I23" s="12" t="s">
        <v>193</v>
      </c>
      <c r="J23" s="18" t="s">
        <v>193</v>
      </c>
      <c r="K23" s="12" t="s">
        <v>193</v>
      </c>
      <c r="L23" s="18" t="s">
        <v>193</v>
      </c>
      <c r="M23" s="20" t="s">
        <v>193</v>
      </c>
      <c r="N23" s="18" t="s">
        <v>193</v>
      </c>
      <c r="O23" s="20" t="s">
        <v>193</v>
      </c>
      <c r="P23" s="6">
        <v>873703</v>
      </c>
      <c r="Q23" s="5">
        <v>162536169.83000001</v>
      </c>
      <c r="R23" s="5">
        <v>290703</v>
      </c>
      <c r="S23" s="5">
        <v>27263460.84</v>
      </c>
      <c r="T23" s="5">
        <v>265270</v>
      </c>
      <c r="U23" s="5">
        <v>71708971.909999996</v>
      </c>
      <c r="V23" s="5">
        <v>217863</v>
      </c>
      <c r="W23" s="5">
        <v>48986285.090000004</v>
      </c>
      <c r="X23" s="52">
        <v>0.22</v>
      </c>
      <c r="Y23" s="20">
        <v>0.27</v>
      </c>
      <c r="Z23" s="20">
        <v>0.19</v>
      </c>
      <c r="AA23" s="20">
        <v>0.13</v>
      </c>
      <c r="AB23" s="47">
        <v>5259</v>
      </c>
      <c r="AC23" s="18">
        <v>924</v>
      </c>
      <c r="AD23" s="18">
        <v>396</v>
      </c>
      <c r="AE23" s="18">
        <v>4072</v>
      </c>
      <c r="AF23" s="5">
        <v>1397</v>
      </c>
      <c r="AG23" s="18">
        <v>77</v>
      </c>
      <c r="AH23" s="18">
        <v>94</v>
      </c>
      <c r="AI23" s="18">
        <v>1282</v>
      </c>
      <c r="AJ23" s="6"/>
      <c r="AK23" s="5"/>
      <c r="AL23" s="5"/>
      <c r="AM23" s="5"/>
      <c r="AN23" s="47">
        <v>213</v>
      </c>
      <c r="AO23" s="18">
        <v>7</v>
      </c>
      <c r="AP23" s="18">
        <v>4</v>
      </c>
      <c r="AQ23" s="18">
        <v>213</v>
      </c>
      <c r="AR23" s="18">
        <v>213</v>
      </c>
      <c r="AS23" s="5"/>
      <c r="AT23" s="5"/>
      <c r="AU23" s="47" t="s">
        <v>206</v>
      </c>
      <c r="AV23" s="18" t="s">
        <v>206</v>
      </c>
      <c r="AW23" s="18" t="s">
        <v>206</v>
      </c>
      <c r="AX23" s="18" t="s">
        <v>206</v>
      </c>
      <c r="AY23" s="18" t="s">
        <v>206</v>
      </c>
      <c r="AZ23" s="47">
        <v>0</v>
      </c>
      <c r="BA23" s="18">
        <v>0</v>
      </c>
      <c r="BB23" s="18">
        <v>0</v>
      </c>
      <c r="BC23" s="18">
        <v>0</v>
      </c>
      <c r="BD23" s="18">
        <v>0</v>
      </c>
      <c r="BE23" s="18">
        <v>0</v>
      </c>
      <c r="BF23" s="5"/>
      <c r="BG23" s="5"/>
      <c r="BH23" s="5"/>
      <c r="BI23" s="6"/>
      <c r="BJ23" s="5"/>
      <c r="BK23" s="5"/>
      <c r="BL23" s="5"/>
      <c r="BM23" s="5"/>
      <c r="BN23" s="5"/>
      <c r="BO23" s="5"/>
      <c r="BP23" s="6"/>
      <c r="BQ23" s="5"/>
      <c r="BR23" s="5"/>
      <c r="BS23" s="5"/>
      <c r="BT23" s="5"/>
      <c r="BU23" s="5"/>
      <c r="BV23">
        <f t="shared" si="3"/>
        <v>0</v>
      </c>
      <c r="BW23">
        <f t="shared" si="4"/>
        <v>4</v>
      </c>
      <c r="BX23">
        <f t="shared" si="5"/>
        <v>0</v>
      </c>
      <c r="BY23">
        <f t="shared" si="6"/>
        <v>0</v>
      </c>
      <c r="BZ23">
        <f t="shared" si="7"/>
        <v>8</v>
      </c>
      <c r="CA23">
        <f t="shared" si="8"/>
        <v>0</v>
      </c>
      <c r="CB23">
        <f t="shared" si="9"/>
        <v>0</v>
      </c>
      <c r="CC23">
        <f t="shared" si="10"/>
        <v>0</v>
      </c>
      <c r="CD23">
        <f t="shared" si="11"/>
        <v>0</v>
      </c>
      <c r="CE23">
        <f t="shared" si="12"/>
        <v>0</v>
      </c>
      <c r="CF23">
        <f t="shared" si="13"/>
        <v>0</v>
      </c>
      <c r="CG23">
        <f t="shared" si="14"/>
        <v>0</v>
      </c>
      <c r="CH23">
        <f t="shared" si="15"/>
        <v>0</v>
      </c>
      <c r="CI23">
        <f t="shared" si="16"/>
        <v>0</v>
      </c>
      <c r="CJ23">
        <f t="shared" si="17"/>
        <v>0</v>
      </c>
      <c r="CK23">
        <f t="shared" si="18"/>
        <v>0</v>
      </c>
      <c r="CL23">
        <f t="shared" si="19"/>
        <v>0</v>
      </c>
      <c r="CM23">
        <f t="shared" si="20"/>
        <v>0</v>
      </c>
      <c r="CN23">
        <f t="shared" si="21"/>
        <v>0</v>
      </c>
      <c r="CO23">
        <f t="shared" si="22"/>
        <v>0</v>
      </c>
      <c r="CP23">
        <f t="shared" si="23"/>
        <v>0</v>
      </c>
      <c r="CQ23">
        <f t="shared" si="24"/>
        <v>0</v>
      </c>
      <c r="CR23">
        <f t="shared" si="25"/>
        <v>0</v>
      </c>
      <c r="CS23">
        <f t="shared" si="26"/>
        <v>5</v>
      </c>
      <c r="CT23">
        <f t="shared" si="27"/>
        <v>0</v>
      </c>
      <c r="CU23">
        <f t="shared" si="28"/>
        <v>0</v>
      </c>
      <c r="CV23">
        <f t="shared" si="29"/>
        <v>0</v>
      </c>
      <c r="CW23">
        <f t="shared" si="30"/>
        <v>0</v>
      </c>
      <c r="CX23">
        <f t="shared" si="31"/>
        <v>0</v>
      </c>
      <c r="CY23">
        <f t="shared" si="32"/>
        <v>0</v>
      </c>
      <c r="CZ23">
        <f t="shared" si="33"/>
        <v>0</v>
      </c>
      <c r="DA23">
        <f t="shared" si="34"/>
        <v>0</v>
      </c>
      <c r="DB23">
        <f t="shared" si="35"/>
        <v>0</v>
      </c>
      <c r="DJ23" s="21">
        <f t="shared" si="36"/>
        <v>34</v>
      </c>
      <c r="DK23">
        <f t="shared" si="0"/>
        <v>12</v>
      </c>
      <c r="DL23">
        <f t="shared" si="1"/>
        <v>22</v>
      </c>
      <c r="DO23" s="21">
        <f t="shared" si="2"/>
        <v>41</v>
      </c>
    </row>
    <row r="24" spans="1:119">
      <c r="A24" s="1"/>
      <c r="B24" s="1"/>
      <c r="C24" s="1">
        <v>2017</v>
      </c>
      <c r="D24" s="69" t="s">
        <v>193</v>
      </c>
      <c r="E24" s="70" t="s">
        <v>193</v>
      </c>
      <c r="F24" s="70" t="s">
        <v>193</v>
      </c>
      <c r="G24" s="70" t="s">
        <v>193</v>
      </c>
      <c r="H24" s="71" t="s">
        <v>193</v>
      </c>
      <c r="I24" s="12" t="s">
        <v>193</v>
      </c>
      <c r="J24" s="18" t="s">
        <v>193</v>
      </c>
      <c r="K24" s="12" t="s">
        <v>193</v>
      </c>
      <c r="L24" s="18" t="s">
        <v>193</v>
      </c>
      <c r="M24" s="20" t="s">
        <v>193</v>
      </c>
      <c r="N24" s="18" t="s">
        <v>193</v>
      </c>
      <c r="O24" s="20" t="s">
        <v>193</v>
      </c>
      <c r="P24" s="6">
        <v>534120</v>
      </c>
      <c r="Q24" s="5">
        <v>85875587.129999995</v>
      </c>
      <c r="R24" s="5">
        <v>185485</v>
      </c>
      <c r="S24" s="5">
        <v>13012349.890000001</v>
      </c>
      <c r="T24" s="5">
        <v>97878</v>
      </c>
      <c r="U24" s="5">
        <v>26677459.77</v>
      </c>
      <c r="V24" s="5">
        <v>173204</v>
      </c>
      <c r="W24" s="5">
        <v>39001574.770000003</v>
      </c>
      <c r="X24" s="52">
        <v>0.25</v>
      </c>
      <c r="Y24" s="20">
        <v>0.31</v>
      </c>
      <c r="Z24" s="20">
        <v>0.22</v>
      </c>
      <c r="AA24" s="20">
        <v>0.14000000000000001</v>
      </c>
      <c r="AB24" s="47">
        <v>4537</v>
      </c>
      <c r="AC24" s="18">
        <v>567</v>
      </c>
      <c r="AD24" s="18">
        <v>336</v>
      </c>
      <c r="AE24" s="18">
        <v>3627</v>
      </c>
      <c r="AF24" s="5">
        <v>1158</v>
      </c>
      <c r="AG24" s="18">
        <v>111</v>
      </c>
      <c r="AH24" s="18">
        <v>74</v>
      </c>
      <c r="AI24" s="18">
        <v>1028</v>
      </c>
      <c r="AJ24" s="6"/>
      <c r="AK24" s="5"/>
      <c r="AL24" s="5"/>
      <c r="AM24" s="5"/>
      <c r="AN24" s="47">
        <v>195</v>
      </c>
      <c r="AO24" s="18">
        <v>21</v>
      </c>
      <c r="AP24" s="18">
        <v>3</v>
      </c>
      <c r="AQ24" s="18">
        <v>195</v>
      </c>
      <c r="AR24" s="18">
        <v>195</v>
      </c>
      <c r="AS24" s="5"/>
      <c r="AT24" s="5"/>
      <c r="AU24" s="72" t="s">
        <v>230</v>
      </c>
      <c r="AV24" s="18">
        <v>0</v>
      </c>
      <c r="AW24" s="18">
        <v>9</v>
      </c>
      <c r="AX24" s="18">
        <v>9</v>
      </c>
      <c r="AY24" s="18">
        <v>9</v>
      </c>
      <c r="AZ24" s="47">
        <v>0</v>
      </c>
      <c r="BA24" s="18">
        <v>0</v>
      </c>
      <c r="BB24" s="18">
        <v>0</v>
      </c>
      <c r="BC24" s="18">
        <v>0</v>
      </c>
      <c r="BD24" s="18">
        <v>0</v>
      </c>
      <c r="BE24" s="18">
        <v>0</v>
      </c>
      <c r="BF24" s="5"/>
      <c r="BG24" s="5"/>
      <c r="BH24" s="5"/>
      <c r="BI24" s="51">
        <v>9</v>
      </c>
      <c r="BJ24" s="5">
        <v>93562</v>
      </c>
      <c r="BK24" s="5">
        <v>150500</v>
      </c>
      <c r="BL24" s="5" t="s">
        <v>231</v>
      </c>
      <c r="BM24" s="5" t="s">
        <v>206</v>
      </c>
      <c r="BN24" s="5" t="s">
        <v>232</v>
      </c>
      <c r="BO24" s="5" t="s">
        <v>134</v>
      </c>
      <c r="BP24" s="51" t="s">
        <v>233</v>
      </c>
      <c r="BQ24" s="5" t="s">
        <v>234</v>
      </c>
      <c r="BR24" s="5">
        <v>23</v>
      </c>
      <c r="BS24" s="5" t="s">
        <v>235</v>
      </c>
      <c r="BT24" s="5" t="s">
        <v>235</v>
      </c>
      <c r="BU24" s="5" t="s">
        <v>236</v>
      </c>
      <c r="BV24">
        <f t="shared" si="3"/>
        <v>0</v>
      </c>
      <c r="BW24">
        <f t="shared" si="4"/>
        <v>4</v>
      </c>
      <c r="BX24">
        <f t="shared" si="5"/>
        <v>0</v>
      </c>
      <c r="BY24">
        <f t="shared" si="6"/>
        <v>0</v>
      </c>
      <c r="BZ24">
        <f t="shared" si="7"/>
        <v>8</v>
      </c>
      <c r="CA24">
        <f t="shared" si="8"/>
        <v>0</v>
      </c>
      <c r="CB24">
        <f t="shared" si="9"/>
        <v>0</v>
      </c>
      <c r="CC24">
        <f t="shared" si="10"/>
        <v>0</v>
      </c>
      <c r="CD24">
        <f t="shared" si="11"/>
        <v>0</v>
      </c>
      <c r="CE24">
        <f t="shared" si="12"/>
        <v>0</v>
      </c>
      <c r="CF24">
        <f t="shared" si="13"/>
        <v>0</v>
      </c>
      <c r="CG24">
        <f t="shared" si="14"/>
        <v>0</v>
      </c>
      <c r="CH24">
        <f t="shared" si="15"/>
        <v>0</v>
      </c>
      <c r="CI24">
        <f t="shared" si="16"/>
        <v>0</v>
      </c>
      <c r="CJ24">
        <f t="shared" si="17"/>
        <v>0</v>
      </c>
      <c r="CK24">
        <f t="shared" si="18"/>
        <v>0</v>
      </c>
      <c r="CL24">
        <f t="shared" si="19"/>
        <v>0</v>
      </c>
      <c r="CM24">
        <f t="shared" si="20"/>
        <v>0</v>
      </c>
      <c r="CN24">
        <f t="shared" si="21"/>
        <v>0</v>
      </c>
      <c r="CO24">
        <f t="shared" si="22"/>
        <v>0</v>
      </c>
      <c r="CP24">
        <f t="shared" si="23"/>
        <v>0</v>
      </c>
      <c r="CQ24">
        <f t="shared" si="24"/>
        <v>0</v>
      </c>
      <c r="CR24">
        <f t="shared" si="25"/>
        <v>0</v>
      </c>
      <c r="CS24">
        <f t="shared" si="26"/>
        <v>0</v>
      </c>
      <c r="CT24">
        <f t="shared" si="27"/>
        <v>0</v>
      </c>
      <c r="CU24">
        <f t="shared" si="28"/>
        <v>0</v>
      </c>
      <c r="CV24">
        <f t="shared" si="29"/>
        <v>0</v>
      </c>
      <c r="CW24">
        <f t="shared" si="30"/>
        <v>0</v>
      </c>
      <c r="CX24">
        <f t="shared" si="31"/>
        <v>0</v>
      </c>
      <c r="CY24">
        <f t="shared" si="32"/>
        <v>1</v>
      </c>
      <c r="CZ24">
        <f t="shared" si="33"/>
        <v>0</v>
      </c>
      <c r="DA24">
        <f t="shared" si="34"/>
        <v>0</v>
      </c>
      <c r="DB24">
        <f t="shared" si="35"/>
        <v>0</v>
      </c>
      <c r="DJ24" s="21">
        <f t="shared" si="36"/>
        <v>21</v>
      </c>
      <c r="DK24">
        <f t="shared" si="0"/>
        <v>12</v>
      </c>
      <c r="DL24">
        <f t="shared" si="1"/>
        <v>9</v>
      </c>
      <c r="DO24" s="21">
        <f t="shared" si="2"/>
        <v>54</v>
      </c>
    </row>
    <row r="25" spans="1:119">
      <c r="A25" s="1" t="s">
        <v>237</v>
      </c>
      <c r="B25" s="1" t="s">
        <v>238</v>
      </c>
      <c r="C25" s="1">
        <v>2015</v>
      </c>
      <c r="D25" s="88" t="s">
        <v>206</v>
      </c>
      <c r="E25" s="98" t="s">
        <v>206</v>
      </c>
      <c r="F25" s="98" t="s">
        <v>206</v>
      </c>
      <c r="G25" s="98" t="s">
        <v>206</v>
      </c>
      <c r="H25" s="71">
        <v>20442</v>
      </c>
      <c r="I25" s="12">
        <v>9.5999999999999992E-3</v>
      </c>
      <c r="J25" s="5">
        <v>1026</v>
      </c>
      <c r="K25" s="12">
        <v>2.3E-3</v>
      </c>
      <c r="L25" s="5">
        <v>1622</v>
      </c>
      <c r="M25" s="12">
        <v>7.1000000000000004E-3</v>
      </c>
      <c r="N25" s="5">
        <v>17794</v>
      </c>
      <c r="O25" s="12">
        <v>1.23E-2</v>
      </c>
      <c r="P25" s="6">
        <v>67476</v>
      </c>
      <c r="Q25" s="5">
        <v>50865454</v>
      </c>
      <c r="R25" s="5">
        <v>9716</v>
      </c>
      <c r="S25" s="5">
        <v>486335</v>
      </c>
      <c r="T25" s="5">
        <v>10885</v>
      </c>
      <c r="U25" s="5">
        <v>1708427</v>
      </c>
      <c r="V25" s="5">
        <v>30290</v>
      </c>
      <c r="W25" s="5">
        <v>46984395</v>
      </c>
      <c r="X25" s="14" t="s">
        <v>192</v>
      </c>
      <c r="Y25" s="12" t="s">
        <v>192</v>
      </c>
      <c r="Z25" s="12" t="s">
        <v>192</v>
      </c>
      <c r="AA25" s="12" t="s">
        <v>192</v>
      </c>
      <c r="AB25" s="6" t="s">
        <v>192</v>
      </c>
      <c r="AC25" s="5" t="s">
        <v>192</v>
      </c>
      <c r="AD25" s="5" t="s">
        <v>192</v>
      </c>
      <c r="AE25" s="5" t="s">
        <v>192</v>
      </c>
      <c r="AF25" s="5" t="s">
        <v>192</v>
      </c>
      <c r="AG25" s="5" t="s">
        <v>192</v>
      </c>
      <c r="AH25" s="5" t="s">
        <v>192</v>
      </c>
      <c r="AI25" s="5" t="s">
        <v>192</v>
      </c>
      <c r="AJ25" s="51" t="s">
        <v>192</v>
      </c>
      <c r="AK25" s="5" t="s">
        <v>192</v>
      </c>
      <c r="AL25" s="5" t="s">
        <v>192</v>
      </c>
      <c r="AM25" s="5" t="s">
        <v>192</v>
      </c>
      <c r="AN25" s="6">
        <v>115</v>
      </c>
      <c r="AO25" s="5">
        <v>7</v>
      </c>
      <c r="AP25" s="5">
        <v>10</v>
      </c>
      <c r="AQ25" s="5">
        <v>113</v>
      </c>
      <c r="AR25" s="5">
        <v>115</v>
      </c>
      <c r="AS25" s="5" t="s">
        <v>193</v>
      </c>
      <c r="AT25" s="16" t="s">
        <v>206</v>
      </c>
      <c r="AU25" s="6" t="s">
        <v>192</v>
      </c>
      <c r="AV25" s="5" t="s">
        <v>192</v>
      </c>
      <c r="AW25" s="5" t="s">
        <v>192</v>
      </c>
      <c r="AX25" s="5" t="s">
        <v>192</v>
      </c>
      <c r="AY25" s="5" t="s">
        <v>192</v>
      </c>
      <c r="AZ25" s="6" t="s">
        <v>192</v>
      </c>
      <c r="BA25" s="5" t="s">
        <v>192</v>
      </c>
      <c r="BB25" s="5" t="s">
        <v>192</v>
      </c>
      <c r="BC25" s="5" t="s">
        <v>192</v>
      </c>
      <c r="BD25" s="5" t="s">
        <v>192</v>
      </c>
      <c r="BE25" s="5" t="s">
        <v>192</v>
      </c>
      <c r="BF25" s="5" t="s">
        <v>192</v>
      </c>
      <c r="BG25" s="5" t="s">
        <v>192</v>
      </c>
      <c r="BH25" s="5" t="s">
        <v>192</v>
      </c>
      <c r="BI25" s="6"/>
      <c r="BJ25" s="5"/>
      <c r="BK25" s="5"/>
      <c r="BL25" s="5"/>
      <c r="BM25" s="5"/>
      <c r="BN25" s="5"/>
      <c r="BO25" s="5"/>
      <c r="BP25" s="6"/>
      <c r="BQ25" s="5"/>
      <c r="BR25" s="5"/>
      <c r="BS25" s="5"/>
      <c r="BT25" s="5"/>
      <c r="BU25" s="5"/>
      <c r="BV25">
        <f t="shared" si="3"/>
        <v>0</v>
      </c>
      <c r="BW25">
        <f t="shared" si="4"/>
        <v>0</v>
      </c>
      <c r="BX25">
        <f t="shared" si="5"/>
        <v>4</v>
      </c>
      <c r="BY25">
        <f t="shared" si="6"/>
        <v>0</v>
      </c>
      <c r="BZ25">
        <f t="shared" si="7"/>
        <v>0</v>
      </c>
      <c r="CA25">
        <f t="shared" si="8"/>
        <v>0</v>
      </c>
      <c r="CB25">
        <f t="shared" si="9"/>
        <v>0</v>
      </c>
      <c r="CC25">
        <f t="shared" si="10"/>
        <v>0</v>
      </c>
      <c r="CD25">
        <f t="shared" si="11"/>
        <v>0</v>
      </c>
      <c r="CE25">
        <f t="shared" si="12"/>
        <v>4</v>
      </c>
      <c r="CF25">
        <f t="shared" si="13"/>
        <v>0</v>
      </c>
      <c r="CG25">
        <f t="shared" si="14"/>
        <v>0</v>
      </c>
      <c r="CH25">
        <f t="shared" si="15"/>
        <v>8</v>
      </c>
      <c r="CI25">
        <f t="shared" si="16"/>
        <v>0</v>
      </c>
      <c r="CJ25">
        <f t="shared" si="17"/>
        <v>0</v>
      </c>
      <c r="CK25">
        <f t="shared" si="18"/>
        <v>4</v>
      </c>
      <c r="CL25">
        <f t="shared" si="19"/>
        <v>0</v>
      </c>
      <c r="CM25">
        <f t="shared" si="20"/>
        <v>0</v>
      </c>
      <c r="CN25">
        <f t="shared" si="21"/>
        <v>0</v>
      </c>
      <c r="CO25">
        <f t="shared" si="22"/>
        <v>1</v>
      </c>
      <c r="CP25">
        <f t="shared" si="23"/>
        <v>1</v>
      </c>
      <c r="CQ25">
        <f t="shared" si="24"/>
        <v>5</v>
      </c>
      <c r="CR25">
        <f t="shared" si="25"/>
        <v>0</v>
      </c>
      <c r="CS25">
        <f t="shared" si="26"/>
        <v>0</v>
      </c>
      <c r="CT25">
        <f t="shared" si="27"/>
        <v>9</v>
      </c>
      <c r="CU25">
        <f t="shared" si="28"/>
        <v>0</v>
      </c>
      <c r="CV25">
        <f t="shared" si="29"/>
        <v>0</v>
      </c>
      <c r="CW25">
        <f t="shared" si="30"/>
        <v>0</v>
      </c>
      <c r="CX25">
        <f t="shared" si="31"/>
        <v>0</v>
      </c>
      <c r="CY25">
        <f t="shared" si="32"/>
        <v>0</v>
      </c>
      <c r="CZ25">
        <f t="shared" si="33"/>
        <v>0</v>
      </c>
      <c r="DA25">
        <f t="shared" si="34"/>
        <v>0</v>
      </c>
      <c r="DB25">
        <f t="shared" si="35"/>
        <v>0</v>
      </c>
      <c r="DJ25" s="21">
        <f t="shared" si="36"/>
        <v>44</v>
      </c>
      <c r="DK25">
        <f t="shared" si="0"/>
        <v>1</v>
      </c>
      <c r="DL25">
        <f t="shared" si="1"/>
        <v>13</v>
      </c>
      <c r="DO25" s="21">
        <f t="shared" si="2"/>
        <v>31</v>
      </c>
    </row>
    <row r="26" spans="1:119">
      <c r="A26" s="1"/>
      <c r="B26" s="1"/>
      <c r="C26" s="1">
        <v>2016</v>
      </c>
      <c r="D26" s="88" t="s">
        <v>206</v>
      </c>
      <c r="E26" s="98" t="s">
        <v>206</v>
      </c>
      <c r="F26" s="98" t="s">
        <v>206</v>
      </c>
      <c r="G26" s="98" t="s">
        <v>206</v>
      </c>
      <c r="H26" s="71">
        <v>12335</v>
      </c>
      <c r="I26" s="12">
        <v>5.5999999999999999E-3</v>
      </c>
      <c r="J26" s="18">
        <v>349</v>
      </c>
      <c r="K26" s="12">
        <v>8.0000000000000004E-4</v>
      </c>
      <c r="L26" s="18">
        <v>447</v>
      </c>
      <c r="M26" s="20">
        <v>1.9E-3</v>
      </c>
      <c r="N26" s="18">
        <v>11539</v>
      </c>
      <c r="O26" s="20">
        <v>7.7000000000000002E-3</v>
      </c>
      <c r="P26" s="6">
        <v>110663</v>
      </c>
      <c r="Q26" s="5">
        <v>212661901</v>
      </c>
      <c r="R26" s="5">
        <v>12429</v>
      </c>
      <c r="S26" s="5">
        <v>805965</v>
      </c>
      <c r="T26" s="5">
        <v>30697</v>
      </c>
      <c r="U26" s="5">
        <v>40534785</v>
      </c>
      <c r="V26" s="5">
        <v>44754</v>
      </c>
      <c r="W26" s="5">
        <v>168585877</v>
      </c>
      <c r="X26" s="52" t="s">
        <v>192</v>
      </c>
      <c r="Y26" s="20" t="s">
        <v>192</v>
      </c>
      <c r="Z26" s="20" t="s">
        <v>192</v>
      </c>
      <c r="AA26" s="20" t="s">
        <v>192</v>
      </c>
      <c r="AB26" s="47" t="s">
        <v>192</v>
      </c>
      <c r="AC26" s="18" t="s">
        <v>192</v>
      </c>
      <c r="AD26" s="18" t="s">
        <v>192</v>
      </c>
      <c r="AE26" s="18" t="s">
        <v>192</v>
      </c>
      <c r="AF26" s="18" t="s">
        <v>192</v>
      </c>
      <c r="AG26" s="18" t="s">
        <v>192</v>
      </c>
      <c r="AH26" s="18" t="s">
        <v>192</v>
      </c>
      <c r="AI26" s="18" t="s">
        <v>192</v>
      </c>
      <c r="AJ26" s="6"/>
      <c r="AK26" s="5"/>
      <c r="AL26" s="5"/>
      <c r="AM26" s="5"/>
      <c r="AN26" s="47">
        <v>115</v>
      </c>
      <c r="AO26" s="18">
        <v>8</v>
      </c>
      <c r="AP26" s="18">
        <v>11</v>
      </c>
      <c r="AQ26" s="18">
        <v>113</v>
      </c>
      <c r="AR26" s="18">
        <v>115</v>
      </c>
      <c r="AS26" s="5"/>
      <c r="AT26" s="5"/>
      <c r="AU26" s="47" t="s">
        <v>192</v>
      </c>
      <c r="AV26" s="18" t="s">
        <v>192</v>
      </c>
      <c r="AW26" s="18" t="s">
        <v>192</v>
      </c>
      <c r="AX26" s="18" t="s">
        <v>192</v>
      </c>
      <c r="AY26" s="18" t="s">
        <v>192</v>
      </c>
      <c r="AZ26" s="47" t="s">
        <v>192</v>
      </c>
      <c r="BA26" s="18" t="s">
        <v>192</v>
      </c>
      <c r="BB26" s="18" t="s">
        <v>192</v>
      </c>
      <c r="BC26" s="18" t="s">
        <v>192</v>
      </c>
      <c r="BD26" s="18" t="s">
        <v>192</v>
      </c>
      <c r="BE26" s="18" t="s">
        <v>192</v>
      </c>
      <c r="BF26" s="5"/>
      <c r="BG26" s="5"/>
      <c r="BH26" s="5"/>
      <c r="BI26" s="6"/>
      <c r="BJ26" s="5"/>
      <c r="BK26" s="5"/>
      <c r="BL26" s="5"/>
      <c r="BM26" s="5"/>
      <c r="BN26" s="5"/>
      <c r="BO26" s="5"/>
      <c r="BP26" s="6"/>
      <c r="BQ26" s="5"/>
      <c r="BR26" s="5"/>
      <c r="BS26" s="5"/>
      <c r="BT26" s="5"/>
      <c r="BU26" s="5"/>
      <c r="BV26">
        <f t="shared" si="3"/>
        <v>0</v>
      </c>
      <c r="BW26">
        <f t="shared" si="4"/>
        <v>0</v>
      </c>
      <c r="BX26">
        <f t="shared" si="5"/>
        <v>4</v>
      </c>
      <c r="BY26">
        <f t="shared" si="6"/>
        <v>0</v>
      </c>
      <c r="BZ26">
        <f t="shared" si="7"/>
        <v>0</v>
      </c>
      <c r="CA26">
        <f t="shared" si="8"/>
        <v>0</v>
      </c>
      <c r="CB26">
        <f t="shared" si="9"/>
        <v>0</v>
      </c>
      <c r="CC26">
        <f t="shared" si="10"/>
        <v>0</v>
      </c>
      <c r="CD26">
        <f t="shared" si="11"/>
        <v>0</v>
      </c>
      <c r="CE26">
        <f t="shared" si="12"/>
        <v>4</v>
      </c>
      <c r="CF26">
        <f t="shared" si="13"/>
        <v>0</v>
      </c>
      <c r="CG26">
        <f t="shared" si="14"/>
        <v>0</v>
      </c>
      <c r="CH26">
        <f t="shared" si="15"/>
        <v>8</v>
      </c>
      <c r="CI26">
        <f t="shared" si="16"/>
        <v>0</v>
      </c>
      <c r="CJ26">
        <f t="shared" si="17"/>
        <v>0</v>
      </c>
      <c r="CK26">
        <f t="shared" si="18"/>
        <v>0</v>
      </c>
      <c r="CL26">
        <f t="shared" si="19"/>
        <v>0</v>
      </c>
      <c r="CM26">
        <f t="shared" si="20"/>
        <v>0</v>
      </c>
      <c r="CN26">
        <f t="shared" si="21"/>
        <v>0</v>
      </c>
      <c r="CO26">
        <f t="shared" si="22"/>
        <v>0</v>
      </c>
      <c r="CP26">
        <f t="shared" si="23"/>
        <v>0</v>
      </c>
      <c r="CQ26">
        <f t="shared" si="24"/>
        <v>5</v>
      </c>
      <c r="CR26">
        <f t="shared" si="25"/>
        <v>0</v>
      </c>
      <c r="CS26">
        <f t="shared" si="26"/>
        <v>0</v>
      </c>
      <c r="CT26">
        <f t="shared" si="27"/>
        <v>6</v>
      </c>
      <c r="CU26">
        <f t="shared" si="28"/>
        <v>0</v>
      </c>
      <c r="CV26">
        <f t="shared" si="29"/>
        <v>0</v>
      </c>
      <c r="CW26">
        <f t="shared" si="30"/>
        <v>0</v>
      </c>
      <c r="CX26">
        <f t="shared" si="31"/>
        <v>0</v>
      </c>
      <c r="CY26">
        <f t="shared" si="32"/>
        <v>0</v>
      </c>
      <c r="CZ26">
        <f t="shared" si="33"/>
        <v>0</v>
      </c>
      <c r="DA26">
        <f t="shared" si="34"/>
        <v>0</v>
      </c>
      <c r="DB26">
        <f t="shared" si="35"/>
        <v>0</v>
      </c>
      <c r="DJ26" s="21">
        <f t="shared" si="36"/>
        <v>45</v>
      </c>
      <c r="DK26">
        <f t="shared" si="0"/>
        <v>0</v>
      </c>
      <c r="DL26">
        <f t="shared" si="1"/>
        <v>22</v>
      </c>
      <c r="DO26" s="21">
        <f t="shared" si="2"/>
        <v>30</v>
      </c>
    </row>
    <row r="27" spans="1:119">
      <c r="A27" s="1"/>
      <c r="B27" s="1"/>
      <c r="C27" s="1">
        <v>2017</v>
      </c>
      <c r="D27" s="88" t="s">
        <v>206</v>
      </c>
      <c r="E27" s="98" t="s">
        <v>206</v>
      </c>
      <c r="F27" s="98" t="s">
        <v>206</v>
      </c>
      <c r="G27" s="98" t="s">
        <v>206</v>
      </c>
      <c r="H27" s="71" t="s">
        <v>192</v>
      </c>
      <c r="I27" s="12" t="s">
        <v>192</v>
      </c>
      <c r="J27" s="18" t="s">
        <v>192</v>
      </c>
      <c r="K27" s="12" t="s">
        <v>192</v>
      </c>
      <c r="L27" s="18" t="s">
        <v>192</v>
      </c>
      <c r="M27" s="20" t="s">
        <v>192</v>
      </c>
      <c r="N27" s="18">
        <v>6470</v>
      </c>
      <c r="O27" s="20">
        <v>4.1000000000000003E-3</v>
      </c>
      <c r="P27" s="6">
        <v>108958</v>
      </c>
      <c r="Q27" s="5">
        <v>186943895</v>
      </c>
      <c r="R27" s="5">
        <v>12345</v>
      </c>
      <c r="S27" s="5">
        <v>1357122</v>
      </c>
      <c r="T27" s="5">
        <v>30891</v>
      </c>
      <c r="U27" s="5">
        <v>43896062</v>
      </c>
      <c r="V27" s="5">
        <v>42589</v>
      </c>
      <c r="W27" s="5">
        <v>138174238</v>
      </c>
      <c r="X27" s="52" t="s">
        <v>192</v>
      </c>
      <c r="Y27" s="20" t="s">
        <v>192</v>
      </c>
      <c r="Z27" s="20" t="s">
        <v>192</v>
      </c>
      <c r="AA27" s="20" t="s">
        <v>192</v>
      </c>
      <c r="AB27" s="47" t="s">
        <v>192</v>
      </c>
      <c r="AC27" s="18" t="s">
        <v>192</v>
      </c>
      <c r="AD27" s="18" t="s">
        <v>192</v>
      </c>
      <c r="AE27" s="18" t="s">
        <v>192</v>
      </c>
      <c r="AF27" s="18" t="s">
        <v>192</v>
      </c>
      <c r="AG27" s="18" t="s">
        <v>192</v>
      </c>
      <c r="AH27" s="18" t="s">
        <v>192</v>
      </c>
      <c r="AI27" s="18" t="s">
        <v>192</v>
      </c>
      <c r="AJ27" s="6"/>
      <c r="AK27" s="5"/>
      <c r="AL27" s="5"/>
      <c r="AM27" s="5"/>
      <c r="AN27" s="47">
        <v>142</v>
      </c>
      <c r="AO27" s="18">
        <v>8</v>
      </c>
      <c r="AP27" s="18">
        <v>7</v>
      </c>
      <c r="AQ27" s="18">
        <v>140</v>
      </c>
      <c r="AR27" s="18">
        <v>142</v>
      </c>
      <c r="AS27" s="5"/>
      <c r="AT27" s="5"/>
      <c r="AU27" s="47" t="s">
        <v>192</v>
      </c>
      <c r="AV27" s="18" t="s">
        <v>192</v>
      </c>
      <c r="AW27" s="18" t="s">
        <v>192</v>
      </c>
      <c r="AX27" s="18" t="s">
        <v>192</v>
      </c>
      <c r="AY27" s="18" t="s">
        <v>192</v>
      </c>
      <c r="AZ27" s="47" t="s">
        <v>192</v>
      </c>
      <c r="BA27" s="18" t="s">
        <v>192</v>
      </c>
      <c r="BB27" s="18" t="s">
        <v>192</v>
      </c>
      <c r="BC27" s="18" t="s">
        <v>192</v>
      </c>
      <c r="BD27" s="18" t="s">
        <v>192</v>
      </c>
      <c r="BE27" s="18" t="s">
        <v>192</v>
      </c>
      <c r="BF27" s="5"/>
      <c r="BG27" s="5"/>
      <c r="BH27" s="5"/>
      <c r="BI27" s="6">
        <v>2</v>
      </c>
      <c r="BJ27" s="5">
        <v>29560</v>
      </c>
      <c r="BK27" s="5">
        <v>101288</v>
      </c>
      <c r="BL27" s="5" t="s">
        <v>192</v>
      </c>
      <c r="BM27" s="5" t="s">
        <v>192</v>
      </c>
      <c r="BN27" s="5">
        <v>0</v>
      </c>
      <c r="BO27" s="5" t="s">
        <v>134</v>
      </c>
      <c r="BP27" s="6" t="s">
        <v>193</v>
      </c>
      <c r="BQ27" s="5">
        <v>2</v>
      </c>
      <c r="BR27" s="5">
        <v>0</v>
      </c>
      <c r="BS27" s="5">
        <v>0</v>
      </c>
      <c r="BT27" s="5">
        <v>0</v>
      </c>
      <c r="BU27" s="5">
        <v>0</v>
      </c>
      <c r="BV27">
        <f t="shared" si="3"/>
        <v>0</v>
      </c>
      <c r="BW27">
        <f t="shared" si="4"/>
        <v>0</v>
      </c>
      <c r="BX27">
        <f t="shared" si="5"/>
        <v>4</v>
      </c>
      <c r="BY27">
        <f t="shared" si="6"/>
        <v>6</v>
      </c>
      <c r="BZ27">
        <f t="shared" si="7"/>
        <v>0</v>
      </c>
      <c r="CA27">
        <f t="shared" si="8"/>
        <v>0</v>
      </c>
      <c r="CB27">
        <f t="shared" si="9"/>
        <v>0</v>
      </c>
      <c r="CC27">
        <f t="shared" si="10"/>
        <v>0</v>
      </c>
      <c r="CD27">
        <f t="shared" si="11"/>
        <v>0</v>
      </c>
      <c r="CE27">
        <f t="shared" si="12"/>
        <v>4</v>
      </c>
      <c r="CF27">
        <f t="shared" si="13"/>
        <v>0</v>
      </c>
      <c r="CG27">
        <f t="shared" si="14"/>
        <v>0</v>
      </c>
      <c r="CH27">
        <f t="shared" si="15"/>
        <v>8</v>
      </c>
      <c r="CI27">
        <f t="shared" si="16"/>
        <v>0</v>
      </c>
      <c r="CJ27">
        <f t="shared" si="17"/>
        <v>0</v>
      </c>
      <c r="CK27">
        <f t="shared" si="18"/>
        <v>0</v>
      </c>
      <c r="CL27">
        <f t="shared" si="19"/>
        <v>0</v>
      </c>
      <c r="CM27">
        <f t="shared" si="20"/>
        <v>0</v>
      </c>
      <c r="CN27">
        <f t="shared" si="21"/>
        <v>0</v>
      </c>
      <c r="CO27">
        <f t="shared" si="22"/>
        <v>0</v>
      </c>
      <c r="CP27">
        <f t="shared" si="23"/>
        <v>0</v>
      </c>
      <c r="CQ27">
        <f t="shared" si="24"/>
        <v>5</v>
      </c>
      <c r="CR27">
        <f t="shared" si="25"/>
        <v>0</v>
      </c>
      <c r="CS27">
        <f t="shared" si="26"/>
        <v>0</v>
      </c>
      <c r="CT27">
        <f t="shared" si="27"/>
        <v>6</v>
      </c>
      <c r="CU27">
        <f t="shared" si="28"/>
        <v>0</v>
      </c>
      <c r="CV27">
        <f t="shared" si="29"/>
        <v>0</v>
      </c>
      <c r="CW27">
        <f t="shared" si="30"/>
        <v>2</v>
      </c>
      <c r="CX27">
        <f t="shared" si="31"/>
        <v>0</v>
      </c>
      <c r="CY27">
        <f t="shared" si="32"/>
        <v>0</v>
      </c>
      <c r="CZ27">
        <f t="shared" si="33"/>
        <v>0</v>
      </c>
      <c r="DA27">
        <f t="shared" si="34"/>
        <v>1</v>
      </c>
      <c r="DB27">
        <f t="shared" si="35"/>
        <v>0</v>
      </c>
      <c r="DJ27" s="21">
        <f t="shared" si="36"/>
        <v>41</v>
      </c>
      <c r="DK27">
        <f t="shared" si="0"/>
        <v>1</v>
      </c>
      <c r="DL27">
        <f t="shared" si="1"/>
        <v>9</v>
      </c>
      <c r="DO27" s="21">
        <f t="shared" si="2"/>
        <v>34</v>
      </c>
    </row>
    <row r="28" spans="1:119">
      <c r="A28" s="1"/>
      <c r="B28" s="1"/>
      <c r="C28" s="1"/>
      <c r="D28" s="47"/>
      <c r="E28" s="18"/>
      <c r="F28" s="18"/>
      <c r="G28" s="18"/>
      <c r="H28" s="47"/>
      <c r="I28" s="12"/>
      <c r="J28" s="18"/>
      <c r="K28" s="12"/>
      <c r="L28" s="18"/>
      <c r="M28" s="20"/>
      <c r="N28" s="18"/>
      <c r="O28" s="20"/>
      <c r="P28" s="47"/>
      <c r="Q28" s="18"/>
      <c r="R28" s="18"/>
      <c r="S28" s="18"/>
      <c r="T28" s="18"/>
      <c r="U28" s="18"/>
      <c r="V28" s="18"/>
      <c r="W28" s="18"/>
      <c r="X28" s="52"/>
      <c r="Y28" s="20"/>
      <c r="Z28" s="20"/>
      <c r="AA28" s="20"/>
      <c r="AB28" s="47"/>
      <c r="AC28" s="18"/>
      <c r="AD28" s="18"/>
      <c r="AE28" s="18"/>
      <c r="AF28" s="18"/>
      <c r="AG28" s="18"/>
      <c r="AH28" s="18"/>
      <c r="AI28" s="18"/>
      <c r="AJ28" s="6"/>
      <c r="AK28" s="5"/>
      <c r="AL28" s="5"/>
      <c r="AM28" s="5"/>
      <c r="AN28" s="47"/>
      <c r="AO28" s="18"/>
      <c r="AP28" s="18"/>
      <c r="AQ28" s="18"/>
      <c r="AR28" s="18"/>
      <c r="AS28" s="5"/>
      <c r="AT28" s="5"/>
      <c r="AU28" s="47"/>
      <c r="AV28" s="18"/>
      <c r="AW28" s="18"/>
      <c r="AX28" s="18"/>
      <c r="AY28" s="18"/>
      <c r="AZ28" s="47"/>
      <c r="BA28" s="18"/>
      <c r="BB28" s="18"/>
      <c r="BC28" s="18"/>
      <c r="BD28" s="18"/>
      <c r="BE28" s="18"/>
      <c r="BF28" s="5"/>
      <c r="BG28" s="5"/>
      <c r="BH28" s="5"/>
      <c r="BI28" s="6"/>
      <c r="BJ28" s="5"/>
      <c r="BK28" s="5"/>
      <c r="BL28" s="5"/>
      <c r="BM28" s="5"/>
      <c r="BN28" s="5"/>
      <c r="BO28" s="5"/>
      <c r="BP28" s="6"/>
      <c r="BQ28" s="5"/>
      <c r="BR28" s="5"/>
      <c r="BS28" s="5"/>
      <c r="BT28" s="5"/>
      <c r="BU28" s="5"/>
    </row>
    <row r="29" spans="1:119">
      <c r="A29" s="1"/>
      <c r="B29" s="1"/>
      <c r="C29" s="10" t="s">
        <v>239</v>
      </c>
      <c r="D29" s="72" t="s">
        <v>240</v>
      </c>
      <c r="E29" s="18"/>
      <c r="F29" s="18"/>
      <c r="G29" s="18"/>
      <c r="H29" s="72" t="s">
        <v>241</v>
      </c>
      <c r="I29" s="12"/>
      <c r="J29" s="80" t="s">
        <v>242</v>
      </c>
      <c r="K29" s="12"/>
      <c r="L29" s="80" t="s">
        <v>243</v>
      </c>
      <c r="M29" s="20"/>
      <c r="N29" s="18"/>
      <c r="O29" s="20"/>
      <c r="P29" s="72" t="s">
        <v>244</v>
      </c>
      <c r="Q29" s="80" t="s">
        <v>245</v>
      </c>
      <c r="R29" s="80" t="s">
        <v>246</v>
      </c>
      <c r="S29" s="80" t="s">
        <v>246</v>
      </c>
      <c r="T29" s="18"/>
      <c r="U29" s="18"/>
      <c r="V29" s="18"/>
      <c r="W29" s="18"/>
      <c r="Y29" s="20"/>
      <c r="Z29" s="20"/>
      <c r="AA29" s="20"/>
      <c r="AB29" s="82" t="s">
        <v>247</v>
      </c>
      <c r="AC29" s="18"/>
      <c r="AD29" s="18"/>
      <c r="AE29" s="18"/>
      <c r="AF29" s="18"/>
      <c r="AG29" s="18"/>
      <c r="AH29" s="18"/>
      <c r="AI29" s="18"/>
      <c r="AJ29" s="6"/>
      <c r="AK29" s="5"/>
      <c r="AL29" s="5"/>
      <c r="AM29" s="5"/>
      <c r="AN29" s="47"/>
      <c r="AO29" s="18"/>
      <c r="AP29" s="18"/>
      <c r="AQ29" s="18"/>
      <c r="AR29" s="18"/>
      <c r="AS29" s="5"/>
      <c r="AT29" s="5"/>
      <c r="AU29" s="72" t="s">
        <v>249</v>
      </c>
      <c r="AV29" s="18"/>
      <c r="AW29" s="18"/>
      <c r="AX29" s="18"/>
      <c r="AY29" s="18"/>
      <c r="AZ29" s="72" t="s">
        <v>250</v>
      </c>
      <c r="BA29" s="18"/>
      <c r="BB29" s="18"/>
      <c r="BC29" s="18"/>
      <c r="BD29" s="18"/>
      <c r="BE29" s="18"/>
      <c r="BF29" s="5"/>
      <c r="BG29" s="5"/>
      <c r="BH29" s="5"/>
      <c r="BI29" s="51" t="s">
        <v>425</v>
      </c>
      <c r="BJ29" s="16" t="s">
        <v>253</v>
      </c>
      <c r="BK29" s="16" t="s">
        <v>253</v>
      </c>
      <c r="BL29" s="5"/>
      <c r="BM29" s="5"/>
      <c r="BN29" s="5"/>
      <c r="BO29" s="5"/>
      <c r="BP29" s="6"/>
      <c r="BQ29" s="5"/>
      <c r="BR29" s="5"/>
      <c r="BS29" s="5"/>
      <c r="BT29" s="5"/>
      <c r="BU29" s="5"/>
    </row>
    <row r="30" spans="1:119">
      <c r="A30" s="1"/>
      <c r="B30" s="1"/>
      <c r="C30" s="1"/>
      <c r="D30" s="72" t="s">
        <v>254</v>
      </c>
      <c r="E30" s="18"/>
      <c r="F30" s="18"/>
      <c r="G30" s="18"/>
      <c r="H30" s="72" t="s">
        <v>256</v>
      </c>
      <c r="I30" s="12"/>
      <c r="J30" s="80" t="s">
        <v>257</v>
      </c>
      <c r="K30" s="12"/>
      <c r="L30" s="18"/>
      <c r="M30" s="20"/>
      <c r="N30" s="18"/>
      <c r="O30" s="20"/>
      <c r="P30" s="81" t="s">
        <v>258</v>
      </c>
      <c r="Q30" s="18"/>
      <c r="R30" s="18"/>
      <c r="S30" s="18"/>
      <c r="T30" s="18"/>
      <c r="U30" s="18"/>
      <c r="V30" s="18"/>
      <c r="W30" s="18"/>
      <c r="X30" s="52"/>
      <c r="Y30" s="20"/>
      <c r="Z30" s="20"/>
      <c r="AA30" s="20"/>
      <c r="AB30" s="47"/>
      <c r="AC30" s="18"/>
      <c r="AD30" s="18"/>
      <c r="AE30" s="18"/>
      <c r="AF30" s="18"/>
      <c r="AG30" s="18"/>
      <c r="AH30" s="18"/>
      <c r="AI30" s="18"/>
      <c r="AJ30" s="6"/>
      <c r="AK30" s="5"/>
      <c r="AL30" s="5"/>
      <c r="AM30" s="5"/>
      <c r="AN30" s="47"/>
      <c r="AO30" s="18"/>
      <c r="AP30" s="18"/>
      <c r="AQ30" s="18"/>
      <c r="AR30" s="18"/>
      <c r="AS30" s="5"/>
      <c r="AT30" s="5"/>
      <c r="AU30" s="47"/>
      <c r="AV30" s="18"/>
      <c r="AW30" s="18"/>
      <c r="AX30" s="18"/>
      <c r="AY30" s="18"/>
      <c r="AZ30" s="47"/>
      <c r="BA30" s="18"/>
      <c r="BB30" s="18"/>
      <c r="BC30" s="18"/>
      <c r="BD30" s="18"/>
      <c r="BE30" s="18"/>
      <c r="BF30" s="5"/>
      <c r="BG30" s="5"/>
      <c r="BH30" s="5"/>
      <c r="BI30" s="51" t="s">
        <v>252</v>
      </c>
      <c r="BJ30" s="16" t="s">
        <v>262</v>
      </c>
      <c r="BK30" s="16" t="s">
        <v>263</v>
      </c>
      <c r="BL30" s="5"/>
      <c r="BM30" s="5"/>
      <c r="BN30" s="5"/>
      <c r="BO30" s="5"/>
      <c r="BP30" s="6"/>
      <c r="BQ30" s="5"/>
      <c r="BR30" s="5"/>
      <c r="BS30" s="5"/>
      <c r="BT30" s="5"/>
      <c r="BU30" s="5"/>
    </row>
    <row r="31" spans="1:119">
      <c r="A31" s="10"/>
      <c r="B31" s="1"/>
      <c r="C31" s="1"/>
      <c r="D31" s="72" t="s">
        <v>284</v>
      </c>
      <c r="E31" s="18"/>
      <c r="F31" s="18"/>
      <c r="G31" s="18"/>
      <c r="H31" s="72" t="s">
        <v>265</v>
      </c>
      <c r="I31" s="12"/>
      <c r="J31" s="18"/>
      <c r="K31" s="12"/>
      <c r="L31" s="18"/>
      <c r="M31" s="20"/>
      <c r="N31" s="18"/>
      <c r="O31" s="20"/>
      <c r="P31" s="47"/>
      <c r="Q31" s="18"/>
      <c r="R31" s="18"/>
      <c r="S31" s="18"/>
      <c r="T31" s="18"/>
      <c r="U31" s="18"/>
      <c r="V31" s="18"/>
      <c r="W31" s="18"/>
      <c r="X31" s="52"/>
      <c r="Y31" s="20"/>
      <c r="Z31" s="20"/>
      <c r="AA31" s="20"/>
      <c r="AB31" s="47"/>
      <c r="AC31" s="18"/>
      <c r="AD31" s="18"/>
      <c r="AE31" s="18"/>
      <c r="AF31" s="18"/>
      <c r="AG31" s="18"/>
      <c r="AH31" s="18"/>
      <c r="AI31" s="18"/>
      <c r="AJ31" s="6"/>
      <c r="AK31" s="5"/>
      <c r="AL31" s="5"/>
      <c r="AM31" s="5"/>
      <c r="AN31" s="47"/>
      <c r="AO31" s="18"/>
      <c r="AP31" s="18"/>
      <c r="AQ31" s="18"/>
      <c r="AR31" s="18"/>
      <c r="AS31" s="5"/>
      <c r="AT31" s="5"/>
      <c r="AU31" s="47"/>
      <c r="AV31" s="18"/>
      <c r="AW31" s="18"/>
      <c r="AX31" s="18"/>
      <c r="AY31" s="18"/>
      <c r="AZ31" s="47"/>
      <c r="BA31" s="18"/>
      <c r="BB31" s="18"/>
      <c r="BC31" s="18"/>
      <c r="BD31" s="18"/>
      <c r="BE31" s="18"/>
      <c r="BF31" s="5"/>
      <c r="BG31" s="5"/>
      <c r="BH31" s="5"/>
      <c r="BI31" s="51" t="s">
        <v>261</v>
      </c>
      <c r="BJ31" s="5"/>
      <c r="BK31" s="5"/>
      <c r="BL31" s="5"/>
      <c r="BM31" s="5"/>
      <c r="BN31" s="5"/>
      <c r="BO31" s="5"/>
      <c r="BP31" s="6"/>
      <c r="BQ31" s="5"/>
      <c r="BR31" s="5"/>
      <c r="BS31" s="5"/>
      <c r="BT31" s="5"/>
      <c r="BU31" s="5"/>
    </row>
    <row r="32" spans="1:119">
      <c r="A32" s="10"/>
      <c r="B32" s="1"/>
      <c r="C32" s="1"/>
      <c r="D32" s="72" t="s">
        <v>268</v>
      </c>
      <c r="E32" s="18"/>
      <c r="F32" s="18"/>
      <c r="G32" s="18"/>
      <c r="H32" s="47"/>
      <c r="I32" s="12"/>
      <c r="J32" s="18"/>
      <c r="K32" s="12"/>
      <c r="L32" s="18"/>
      <c r="M32" s="20"/>
      <c r="N32" s="18"/>
      <c r="O32" s="20"/>
      <c r="P32" s="47"/>
      <c r="Q32" s="18"/>
      <c r="R32" s="18"/>
      <c r="S32" s="18"/>
      <c r="T32" s="18"/>
      <c r="U32" s="18"/>
      <c r="V32" s="18"/>
      <c r="W32" s="18"/>
      <c r="X32" s="52"/>
      <c r="Y32" s="20"/>
      <c r="Z32" s="20"/>
      <c r="AA32" s="20"/>
      <c r="AB32" s="47"/>
      <c r="AC32" s="18"/>
      <c r="AD32" s="18"/>
      <c r="AE32" s="18"/>
      <c r="AF32" s="18"/>
      <c r="AG32" s="18"/>
      <c r="AH32" s="18"/>
      <c r="AI32" s="18"/>
      <c r="AJ32" s="6"/>
      <c r="AK32" s="5"/>
      <c r="AL32" s="5"/>
      <c r="AM32" s="5"/>
      <c r="AN32" s="47"/>
      <c r="AO32" s="18"/>
      <c r="AP32" s="18"/>
      <c r="AQ32" s="18"/>
      <c r="AR32" s="18"/>
      <c r="AS32" s="5"/>
      <c r="AT32" s="5"/>
      <c r="AU32" s="47"/>
      <c r="AV32" s="18"/>
      <c r="AW32" s="18"/>
      <c r="AX32" s="18"/>
      <c r="AY32" s="18"/>
      <c r="AZ32" s="47"/>
      <c r="BA32" s="18"/>
      <c r="BB32" s="18"/>
      <c r="BC32" s="18"/>
      <c r="BD32" s="18"/>
      <c r="BE32" s="18"/>
      <c r="BF32" s="5"/>
      <c r="BG32" s="5"/>
      <c r="BH32" s="5"/>
      <c r="BI32" s="6"/>
      <c r="BJ32" s="5"/>
      <c r="BK32" s="5"/>
      <c r="BL32" s="5"/>
      <c r="BM32" s="5"/>
      <c r="BN32" s="5"/>
      <c r="BO32" s="5"/>
      <c r="BP32" s="6"/>
      <c r="BQ32" s="5"/>
      <c r="BR32" s="5"/>
      <c r="BS32" s="5"/>
      <c r="BT32" s="5"/>
      <c r="BU32" s="5"/>
    </row>
    <row r="33" spans="1:95">
      <c r="A33" s="37" t="s">
        <v>270</v>
      </c>
      <c r="B33" s="1"/>
      <c r="C33" s="1"/>
      <c r="D33" s="47"/>
      <c r="E33" s="18"/>
      <c r="F33" s="18"/>
      <c r="G33" s="18"/>
      <c r="H33" s="47"/>
      <c r="I33" s="12"/>
      <c r="J33" s="18"/>
      <c r="K33" s="12"/>
      <c r="L33" s="18"/>
      <c r="M33" s="20"/>
      <c r="N33" s="18"/>
      <c r="O33" s="20"/>
      <c r="P33" s="47"/>
      <c r="Q33" s="18"/>
      <c r="R33" s="18"/>
      <c r="S33" s="18"/>
      <c r="T33" s="18"/>
      <c r="U33" s="18"/>
      <c r="V33" s="18"/>
      <c r="W33" s="18"/>
      <c r="X33" s="52"/>
      <c r="Y33" s="20"/>
      <c r="Z33" s="20"/>
      <c r="AA33" s="20"/>
      <c r="AB33" s="47"/>
      <c r="AC33" s="18"/>
      <c r="AD33" s="18"/>
      <c r="AE33" s="18"/>
      <c r="AF33" s="18"/>
      <c r="AG33" s="18"/>
      <c r="AH33" s="18"/>
      <c r="AI33" s="18"/>
      <c r="AJ33" s="6"/>
      <c r="AK33" s="5"/>
      <c r="AL33" s="5"/>
      <c r="AM33" s="5"/>
      <c r="AN33" s="47"/>
      <c r="AO33" s="18"/>
      <c r="AP33" s="18"/>
      <c r="AQ33" s="18"/>
      <c r="AR33" s="18"/>
      <c r="AS33" s="5"/>
      <c r="AT33" s="5"/>
      <c r="AU33" s="47"/>
      <c r="AV33" s="18"/>
      <c r="AW33" s="18"/>
      <c r="AX33" s="18"/>
      <c r="AY33" s="18"/>
      <c r="AZ33" s="47"/>
      <c r="BA33" s="18"/>
      <c r="BB33" s="18"/>
      <c r="BC33" s="18"/>
      <c r="BD33" s="18"/>
      <c r="BE33" s="18"/>
      <c r="BF33" s="5"/>
      <c r="BG33" s="5"/>
      <c r="BH33" s="5"/>
      <c r="BI33" s="6"/>
      <c r="BJ33" s="5"/>
      <c r="BK33" s="5"/>
      <c r="BL33" s="5"/>
      <c r="BM33" s="5"/>
      <c r="BN33" s="5"/>
      <c r="BO33" s="5"/>
      <c r="BP33" s="6"/>
      <c r="BQ33" s="5"/>
      <c r="BR33" s="5"/>
      <c r="BS33" s="5"/>
      <c r="BT33" s="5"/>
      <c r="BU33" s="5"/>
    </row>
    <row r="34" spans="1:95">
      <c r="A34" s="37"/>
      <c r="B34" s="1"/>
      <c r="C34" s="1"/>
      <c r="D34" s="47"/>
      <c r="E34" s="18"/>
      <c r="F34" s="18"/>
      <c r="G34" s="18"/>
      <c r="H34" s="47"/>
      <c r="I34" s="12"/>
      <c r="J34" s="18"/>
      <c r="K34" s="12"/>
      <c r="L34" s="18"/>
      <c r="M34" s="20"/>
      <c r="N34" s="18"/>
      <c r="O34" s="20"/>
      <c r="P34" s="47"/>
      <c r="Q34" s="18"/>
      <c r="R34" s="18"/>
      <c r="S34" s="18"/>
      <c r="T34" s="18"/>
      <c r="U34" s="18"/>
      <c r="V34" s="18"/>
      <c r="W34" s="18"/>
      <c r="X34" s="52"/>
      <c r="Y34" s="20"/>
      <c r="Z34" s="20"/>
      <c r="AA34" s="20"/>
      <c r="AB34" s="47"/>
      <c r="AC34" s="18"/>
      <c r="AD34" s="18"/>
      <c r="AE34" s="18"/>
      <c r="AF34" s="18"/>
      <c r="AG34" s="18"/>
      <c r="AH34" s="18"/>
      <c r="AI34" s="18"/>
      <c r="AJ34" s="6"/>
      <c r="AK34" s="5"/>
      <c r="AL34" s="5"/>
      <c r="AM34" s="5"/>
      <c r="AN34" s="47"/>
      <c r="AO34" s="18"/>
      <c r="AP34" s="18"/>
      <c r="AQ34" s="18"/>
      <c r="AR34" s="18"/>
      <c r="AS34" s="5"/>
      <c r="AT34" s="5"/>
      <c r="AU34" s="47"/>
      <c r="AV34" s="18"/>
      <c r="AW34" s="18"/>
      <c r="AX34" s="18"/>
      <c r="AY34" s="18"/>
      <c r="AZ34" s="47"/>
      <c r="BA34" s="18"/>
      <c r="BB34" s="18"/>
      <c r="BC34" s="18"/>
      <c r="BD34" s="18"/>
      <c r="BE34" s="18"/>
      <c r="BF34" s="5"/>
      <c r="BG34" s="5"/>
      <c r="BH34" s="5"/>
      <c r="BI34" s="6"/>
      <c r="BJ34" s="5"/>
      <c r="BK34" s="5"/>
      <c r="BL34" s="5"/>
      <c r="BM34" s="5"/>
      <c r="BN34" s="5"/>
      <c r="BO34" s="5"/>
      <c r="BP34" s="6"/>
      <c r="BQ34" s="5"/>
      <c r="BR34" s="5"/>
      <c r="BS34" s="5"/>
      <c r="BT34" s="5"/>
      <c r="BU34" s="5"/>
    </row>
    <row r="35" spans="1:95">
      <c r="A35" s="37"/>
      <c r="B35" s="1"/>
      <c r="C35" s="1"/>
      <c r="D35" s="47"/>
      <c r="E35" s="18"/>
      <c r="F35" s="18"/>
      <c r="G35" s="18"/>
      <c r="H35" s="47"/>
      <c r="I35" s="12"/>
      <c r="J35" s="18"/>
      <c r="K35" s="12"/>
      <c r="L35" s="18"/>
      <c r="M35" s="20"/>
      <c r="N35" s="18"/>
      <c r="O35" s="20"/>
      <c r="P35" s="47"/>
      <c r="Q35" s="18"/>
      <c r="R35" s="18"/>
      <c r="S35" s="18"/>
      <c r="T35" s="18"/>
      <c r="U35" s="18"/>
      <c r="V35" s="18"/>
      <c r="W35" s="18"/>
      <c r="X35" s="52"/>
      <c r="Y35" s="20"/>
      <c r="Z35" s="20"/>
      <c r="AA35" s="20"/>
      <c r="AB35" s="47"/>
      <c r="AC35" s="18"/>
      <c r="AD35" s="18"/>
      <c r="AE35" s="18"/>
      <c r="AF35" s="18"/>
      <c r="AG35" s="18"/>
      <c r="AH35" s="18"/>
      <c r="AI35" s="18"/>
      <c r="AJ35" s="6"/>
      <c r="AK35" s="5"/>
      <c r="AL35" s="5"/>
      <c r="AM35" s="5"/>
      <c r="AN35" s="47"/>
      <c r="AO35" s="18"/>
      <c r="AP35" s="18"/>
      <c r="AQ35" s="18"/>
      <c r="AR35" s="18"/>
      <c r="AS35" s="5"/>
      <c r="AT35" s="5"/>
      <c r="AU35" s="47"/>
      <c r="AV35" s="18"/>
      <c r="AW35" s="18"/>
      <c r="AX35" s="18"/>
      <c r="AY35" s="18"/>
      <c r="AZ35" s="47"/>
      <c r="BA35" s="18"/>
      <c r="BB35" s="18"/>
      <c r="BC35" s="18"/>
      <c r="BD35" s="18"/>
      <c r="BE35" s="18"/>
      <c r="BF35" s="5"/>
      <c r="BG35" s="5"/>
      <c r="BH35" s="5"/>
      <c r="BI35" s="6"/>
      <c r="BJ35" s="5"/>
      <c r="BK35" s="5"/>
      <c r="BL35" s="5"/>
      <c r="BM35" s="5"/>
      <c r="BN35" s="5"/>
      <c r="BO35" s="5"/>
      <c r="BP35" s="6"/>
      <c r="BQ35" s="5"/>
      <c r="BR35" s="5"/>
      <c r="BS35" s="5"/>
      <c r="BT35" s="5"/>
      <c r="BU35" s="5"/>
    </row>
    <row r="36" spans="1:95">
      <c r="A36" s="37"/>
      <c r="B36" s="1"/>
      <c r="C36" s="1"/>
      <c r="D36" s="47"/>
      <c r="E36" s="18"/>
      <c r="F36" s="18"/>
      <c r="G36" s="18"/>
      <c r="H36" s="47"/>
      <c r="I36" s="12"/>
      <c r="J36" s="18"/>
      <c r="K36" s="12"/>
      <c r="L36" s="18"/>
      <c r="M36" s="20"/>
      <c r="N36" s="18"/>
      <c r="O36" s="20"/>
      <c r="P36" s="47"/>
      <c r="Q36" s="18"/>
      <c r="R36" s="18"/>
      <c r="S36" s="18"/>
      <c r="T36" s="18"/>
      <c r="U36" s="18"/>
      <c r="V36" s="18"/>
      <c r="W36" s="18"/>
      <c r="X36" s="52"/>
      <c r="Y36" s="20"/>
      <c r="Z36" s="20"/>
      <c r="AA36" s="20"/>
      <c r="AB36" s="47"/>
      <c r="AC36" s="18"/>
      <c r="AD36" s="18"/>
      <c r="AE36" s="18"/>
      <c r="AF36" s="18"/>
      <c r="AG36" s="18"/>
      <c r="AH36" s="18"/>
      <c r="AI36" s="18"/>
      <c r="AJ36" s="6"/>
      <c r="AK36" s="5"/>
      <c r="AL36" s="5"/>
      <c r="AM36" s="5"/>
      <c r="AN36" s="47"/>
      <c r="AO36" s="18"/>
      <c r="AP36" s="18"/>
      <c r="AQ36" s="18"/>
      <c r="AR36" s="18"/>
      <c r="AS36" s="5"/>
      <c r="AT36" s="5"/>
      <c r="AU36" s="47"/>
      <c r="AV36" s="18"/>
      <c r="AW36" s="18"/>
      <c r="AX36" s="18"/>
      <c r="AY36" s="18"/>
      <c r="AZ36" s="47"/>
      <c r="BA36" s="18"/>
      <c r="BB36" s="18"/>
      <c r="BC36" s="18"/>
      <c r="BD36" s="18"/>
      <c r="BE36" s="18"/>
      <c r="BF36" s="5"/>
      <c r="BG36" s="5"/>
      <c r="BH36" s="5"/>
      <c r="BI36" s="6"/>
      <c r="BJ36" s="5"/>
      <c r="BK36" s="5"/>
      <c r="BL36" s="5"/>
      <c r="BM36" s="5"/>
      <c r="BN36" s="5"/>
      <c r="BO36" s="5"/>
      <c r="BP36" s="6"/>
      <c r="BQ36" s="5"/>
      <c r="BR36" s="5"/>
      <c r="BS36" s="5"/>
      <c r="BT36" s="5"/>
      <c r="BU36" s="5"/>
    </row>
    <row r="37" spans="1:95">
      <c r="A37" s="10" t="s">
        <v>271</v>
      </c>
      <c r="B37" s="10" t="s">
        <v>271</v>
      </c>
      <c r="C37" s="11" t="s">
        <v>272</v>
      </c>
      <c r="D37" s="53" t="s">
        <v>154</v>
      </c>
      <c r="E37" s="24" t="s">
        <v>155</v>
      </c>
      <c r="F37" s="24" t="s">
        <v>156</v>
      </c>
      <c r="G37" s="24" t="s">
        <v>157</v>
      </c>
      <c r="H37" s="53" t="s">
        <v>154</v>
      </c>
      <c r="I37" s="91" t="s">
        <v>154</v>
      </c>
      <c r="J37" s="91" t="s">
        <v>155</v>
      </c>
      <c r="K37" s="91" t="s">
        <v>155</v>
      </c>
      <c r="L37" s="91" t="s">
        <v>156</v>
      </c>
      <c r="M37" s="91" t="s">
        <v>156</v>
      </c>
      <c r="N37" s="91" t="s">
        <v>157</v>
      </c>
      <c r="O37" s="24" t="s">
        <v>157</v>
      </c>
      <c r="P37" s="53" t="s">
        <v>154</v>
      </c>
      <c r="Q37" s="24" t="s">
        <v>154</v>
      </c>
      <c r="R37" s="24" t="s">
        <v>155</v>
      </c>
      <c r="S37" s="24" t="s">
        <v>155</v>
      </c>
      <c r="T37" s="24" t="s">
        <v>156</v>
      </c>
      <c r="U37" s="24" t="s">
        <v>156</v>
      </c>
      <c r="V37" s="24" t="s">
        <v>157</v>
      </c>
      <c r="W37" s="24" t="s">
        <v>157</v>
      </c>
      <c r="X37" s="25" t="s">
        <v>103</v>
      </c>
      <c r="Y37" s="26" t="s">
        <v>104</v>
      </c>
      <c r="Z37" s="26" t="s">
        <v>105</v>
      </c>
      <c r="AA37" s="26" t="s">
        <v>106</v>
      </c>
      <c r="AB37" s="25" t="s">
        <v>107</v>
      </c>
      <c r="AC37" s="26" t="s">
        <v>108</v>
      </c>
      <c r="AD37" s="26" t="s">
        <v>109</v>
      </c>
      <c r="AE37" s="26" t="s">
        <v>110</v>
      </c>
      <c r="AF37" s="26" t="s">
        <v>111</v>
      </c>
      <c r="AG37" s="26" t="s">
        <v>112</v>
      </c>
      <c r="AH37" s="26" t="s">
        <v>113</v>
      </c>
      <c r="AI37" s="26" t="s">
        <v>159</v>
      </c>
      <c r="AJ37" s="25" t="s">
        <v>115</v>
      </c>
      <c r="AK37" s="26" t="s">
        <v>116</v>
      </c>
      <c r="AL37" s="26" t="s">
        <v>117</v>
      </c>
      <c r="AM37" s="26" t="s">
        <v>118</v>
      </c>
      <c r="AN37" s="25" t="s">
        <v>119</v>
      </c>
      <c r="AO37" s="26" t="s">
        <v>120</v>
      </c>
      <c r="AP37" s="26" t="s">
        <v>121</v>
      </c>
      <c r="AQ37" s="26" t="s">
        <v>122</v>
      </c>
      <c r="AR37" s="26" t="s">
        <v>123</v>
      </c>
      <c r="AS37" s="26" t="s">
        <v>124</v>
      </c>
      <c r="AT37" s="26" t="s">
        <v>125</v>
      </c>
      <c r="AU37" s="48"/>
      <c r="AV37" s="27"/>
      <c r="AW37" s="27"/>
      <c r="AX37" s="27"/>
      <c r="AY37" s="27"/>
      <c r="AZ37" s="48"/>
      <c r="BA37" s="27"/>
      <c r="BB37" s="27"/>
      <c r="BC37" s="27"/>
      <c r="BD37" s="27"/>
      <c r="BE37" s="27"/>
      <c r="BF37" s="28"/>
      <c r="BG37" s="28"/>
      <c r="BH37" s="28"/>
      <c r="BI37" s="25" t="s">
        <v>175</v>
      </c>
      <c r="BJ37" s="28"/>
      <c r="BK37" s="28"/>
      <c r="BL37" s="28"/>
      <c r="BM37" s="28"/>
      <c r="BN37" s="28"/>
      <c r="BO37" s="28"/>
      <c r="BP37" s="46"/>
      <c r="BQ37" s="28"/>
      <c r="BR37" s="28"/>
      <c r="BS37" s="28"/>
      <c r="BT37" s="28"/>
      <c r="BU37" s="28"/>
      <c r="BV37" t="s">
        <v>10</v>
      </c>
      <c r="BX37" t="s">
        <v>15</v>
      </c>
      <c r="BZ37" t="s">
        <v>16</v>
      </c>
      <c r="CB37" t="s">
        <v>17</v>
      </c>
      <c r="CD37" t="s">
        <v>18</v>
      </c>
      <c r="CF37" t="s">
        <v>19</v>
      </c>
      <c r="CH37" t="s">
        <v>20</v>
      </c>
      <c r="CJ37" t="s">
        <v>21</v>
      </c>
      <c r="CL37" t="s">
        <v>22</v>
      </c>
      <c r="CN37" t="s">
        <v>23</v>
      </c>
      <c r="CP37" t="s">
        <v>24</v>
      </c>
    </row>
    <row r="38" spans="1:95">
      <c r="A38" s="4"/>
      <c r="B38" s="4" t="s">
        <v>191</v>
      </c>
      <c r="C38" s="4" t="s">
        <v>274</v>
      </c>
      <c r="D38" s="43">
        <f>_xlfn.AGGREGATE(1,6,D7:D9)</f>
        <v>3444.6666666666665</v>
      </c>
      <c r="E38" t="e">
        <f>_xlfn.AGGREGATE(1,6,E7:E9)</f>
        <v>#DIV/0!</v>
      </c>
      <c r="F38" t="e">
        <f>_xlfn.AGGREGATE(1,6,F7:F9)</f>
        <v>#DIV/0!</v>
      </c>
      <c r="G38">
        <f>_xlfn.AGGREGATE(1,6,G7:G9)</f>
        <v>3444.6666666666665</v>
      </c>
      <c r="H38" s="43" t="e">
        <f>_xlfn.AGGREGATE(1,6,H7:H9)</f>
        <v>#DIV/0!</v>
      </c>
      <c r="I38" s="73" t="e">
        <f t="shared" ref="I38:O38" si="37">_xlfn.AGGREGATE(1,6,I7:I9)</f>
        <v>#DIV/0!</v>
      </c>
      <c r="J38" s="73" t="e">
        <f t="shared" si="37"/>
        <v>#DIV/0!</v>
      </c>
      <c r="K38" s="73" t="e">
        <f t="shared" si="37"/>
        <v>#DIV/0!</v>
      </c>
      <c r="L38" s="73" t="e">
        <f t="shared" si="37"/>
        <v>#DIV/0!</v>
      </c>
      <c r="M38" s="73" t="e">
        <f t="shared" si="37"/>
        <v>#DIV/0!</v>
      </c>
      <c r="N38" s="73" t="e">
        <f t="shared" si="37"/>
        <v>#DIV/0!</v>
      </c>
      <c r="O38" s="73" t="e">
        <f t="shared" si="37"/>
        <v>#DIV/0!</v>
      </c>
      <c r="P38" s="43" t="e">
        <f t="shared" ref="P38:W38" si="38">_xlfn.AGGREGATE(1,6,P7:P9)</f>
        <v>#DIV/0!</v>
      </c>
      <c r="Q38" t="e">
        <f t="shared" si="38"/>
        <v>#DIV/0!</v>
      </c>
      <c r="R38" t="e">
        <f t="shared" si="38"/>
        <v>#DIV/0!</v>
      </c>
      <c r="S38" t="e">
        <f t="shared" si="38"/>
        <v>#DIV/0!</v>
      </c>
      <c r="T38" t="e">
        <f t="shared" si="38"/>
        <v>#DIV/0!</v>
      </c>
      <c r="U38" t="e">
        <f t="shared" si="38"/>
        <v>#DIV/0!</v>
      </c>
      <c r="V38" t="e">
        <f t="shared" si="38"/>
        <v>#DIV/0!</v>
      </c>
      <c r="W38" t="e">
        <f t="shared" si="38"/>
        <v>#DIV/0!</v>
      </c>
      <c r="AN38" s="43">
        <f>_xlfn.AGGREGATE(1,6,AN7:AN9)</f>
        <v>23.666666666666668</v>
      </c>
      <c r="AO38">
        <f>_xlfn.AGGREGATE(1,6,AO7:AO9)</f>
        <v>1</v>
      </c>
      <c r="AP38">
        <f>_xlfn.AGGREGATE(1,6,AP7:AP9)</f>
        <v>1.6666666666666667</v>
      </c>
      <c r="AQ38">
        <f>_xlfn.AGGREGATE(1,6,AQ7:AQ9)</f>
        <v>23.666666666666668</v>
      </c>
      <c r="AR38">
        <f>_xlfn.AGGREGATE(1,6,AR7:AR9)</f>
        <v>23.666666666666668</v>
      </c>
      <c r="AS38" t="str">
        <f>AS7</f>
        <v>No</v>
      </c>
      <c r="BI38">
        <f>BI9</f>
        <v>0</v>
      </c>
      <c r="BV38">
        <f>SUM(BV7:BX9)</f>
        <v>6</v>
      </c>
      <c r="BW38">
        <v>12</v>
      </c>
      <c r="BX38">
        <f>SUM(BY7:CA9)</f>
        <v>24</v>
      </c>
      <c r="BY38">
        <v>24</v>
      </c>
      <c r="BZ38">
        <f>SUM(CB7:CD9)</f>
        <v>24</v>
      </c>
      <c r="CA38">
        <v>24</v>
      </c>
      <c r="CB38">
        <f>SUM(CE7:CG9)</f>
        <v>12</v>
      </c>
      <c r="CC38">
        <v>12</v>
      </c>
      <c r="CD38">
        <f>SUM(CH7:CJ9)</f>
        <v>24</v>
      </c>
      <c r="CE38">
        <v>24</v>
      </c>
      <c r="CF38">
        <f>SUM(CK7:CM9)</f>
        <v>0</v>
      </c>
      <c r="CG38">
        <v>4</v>
      </c>
      <c r="CH38">
        <f>SUM(CN7:CP9)</f>
        <v>1</v>
      </c>
      <c r="CI38">
        <v>17</v>
      </c>
      <c r="CJ38">
        <f>SUM(CQ7:CS9)</f>
        <v>15</v>
      </c>
      <c r="CK38">
        <v>15</v>
      </c>
      <c r="CL38">
        <f>SUM(CT7:CV9)</f>
        <v>20</v>
      </c>
      <c r="CM38">
        <v>21</v>
      </c>
      <c r="CN38">
        <f>SUM(CW7:CZ9)</f>
        <v>1</v>
      </c>
      <c r="CO38">
        <v>6</v>
      </c>
      <c r="CP38">
        <f>SUM(CZ7:DB9)</f>
        <v>0</v>
      </c>
      <c r="CQ38">
        <v>6</v>
      </c>
    </row>
    <row r="39" spans="1:95">
      <c r="A39" s="4"/>
      <c r="B39" s="4" t="s">
        <v>198</v>
      </c>
      <c r="C39" s="4" t="s">
        <v>274</v>
      </c>
      <c r="D39" s="43" t="e">
        <f>_xlfn.AGGREGATE(1,6,D10:D12)</f>
        <v>#DIV/0!</v>
      </c>
      <c r="E39">
        <f>_xlfn.AGGREGATE(1,6,E10:E12)</f>
        <v>610207.5</v>
      </c>
      <c r="F39">
        <f>_xlfn.AGGREGATE(1,6,F10:F12)</f>
        <v>156629.5</v>
      </c>
      <c r="G39" t="e">
        <f>_xlfn.AGGREGATE(1,6,G10:G12)</f>
        <v>#DIV/0!</v>
      </c>
      <c r="H39" s="43">
        <f>_xlfn.AGGREGATE(1,6,H10:H12)</f>
        <v>3882.6666666666665</v>
      </c>
      <c r="I39" s="73">
        <f t="shared" ref="I39:O39" si="39">_xlfn.AGGREGATE(1,6,I10:I12)</f>
        <v>6.5255272615970369E-4</v>
      </c>
      <c r="J39" s="73">
        <f t="shared" si="39"/>
        <v>487</v>
      </c>
      <c r="K39" s="73">
        <f t="shared" si="39"/>
        <v>8.8681678606999329E-5</v>
      </c>
      <c r="L39" s="73">
        <f t="shared" si="39"/>
        <v>1892.6666666666667</v>
      </c>
      <c r="M39" s="73">
        <f t="shared" si="39"/>
        <v>4.1534121849788209E-3</v>
      </c>
      <c r="N39" s="73">
        <f t="shared" si="39"/>
        <v>2964</v>
      </c>
      <c r="O39" s="73">
        <f t="shared" si="39"/>
        <v>5.1908378806823797E-3</v>
      </c>
      <c r="P39" s="43">
        <f t="shared" ref="P39:W39" si="40">_xlfn.AGGREGATE(1,6,P10:P12)</f>
        <v>616157</v>
      </c>
      <c r="Q39">
        <f t="shared" si="40"/>
        <v>76412149.060000002</v>
      </c>
      <c r="R39">
        <f t="shared" si="40"/>
        <v>14910.5</v>
      </c>
      <c r="S39">
        <f t="shared" si="40"/>
        <v>7136450.5</v>
      </c>
      <c r="T39">
        <f t="shared" si="40"/>
        <v>15878.5</v>
      </c>
      <c r="U39">
        <f t="shared" si="40"/>
        <v>11225278.359999999</v>
      </c>
      <c r="V39">
        <f t="shared" si="40"/>
        <v>401608.66666666669</v>
      </c>
      <c r="W39">
        <f t="shared" si="40"/>
        <v>44817053.659999996</v>
      </c>
      <c r="AD39" s="73"/>
      <c r="AE39" s="73"/>
      <c r="AN39" s="43">
        <f>_xlfn.AGGREGATE(1,6,AN10:AN12)</f>
        <v>150.26666666666668</v>
      </c>
      <c r="AO39">
        <f>_xlfn.AGGREGATE(1,6,AO10:AO12)</f>
        <v>11.666666666666666</v>
      </c>
      <c r="AP39">
        <f>_xlfn.AGGREGATE(1,6,AP10:AP12)</f>
        <v>9.3333333333333339</v>
      </c>
      <c r="AQ39">
        <f>_xlfn.AGGREGATE(1,6,AQ10:AQ12)</f>
        <v>150.26666666666668</v>
      </c>
      <c r="AR39">
        <f>_xlfn.AGGREGATE(1,6,AR10:AR12)</f>
        <v>150.26666666666668</v>
      </c>
      <c r="AS39" t="str">
        <f>AS10</f>
        <v>Yes</v>
      </c>
      <c r="BI39">
        <f>BI12</f>
        <v>13</v>
      </c>
      <c r="BV39">
        <f>SUM(BV10:BX12)</f>
        <v>8</v>
      </c>
      <c r="BX39">
        <f>SUM(BY10:CA12)</f>
        <v>0</v>
      </c>
      <c r="BZ39">
        <f>SUM(CB10:CD12)</f>
        <v>6</v>
      </c>
      <c r="CB39">
        <f>SUM(CE10:CG12)</f>
        <v>8</v>
      </c>
      <c r="CD39">
        <f>SUM(CH10:CJ12)</f>
        <v>24</v>
      </c>
      <c r="CF39">
        <f>SUM(CK10:CM12)</f>
        <v>0</v>
      </c>
      <c r="CH39">
        <f>SUM(CN10:CP12)</f>
        <v>0</v>
      </c>
      <c r="CJ39">
        <f>SUM(CQ10:CS12)</f>
        <v>10</v>
      </c>
      <c r="CL39">
        <f>SUM(CT10:CV12)</f>
        <v>4</v>
      </c>
      <c r="CN39">
        <f>SUM(CW10:CZ12)</f>
        <v>4</v>
      </c>
      <c r="CP39">
        <f>SUM(CZ10:DB12)</f>
        <v>2</v>
      </c>
    </row>
    <row r="40" spans="1:95">
      <c r="A40" s="4"/>
      <c r="B40" s="4" t="s">
        <v>205</v>
      </c>
      <c r="C40" s="4" t="s">
        <v>274</v>
      </c>
      <c r="D40" s="43">
        <f>_xlfn.AGGREGATE(1,6,D13:D15)</f>
        <v>131303.66666666666</v>
      </c>
      <c r="E40" s="73">
        <f t="shared" ref="E40:G40" si="41">_xlfn.AGGREGATE(1,6,E13:E15)</f>
        <v>121563.33333333333</v>
      </c>
      <c r="F40" s="73">
        <f t="shared" si="41"/>
        <v>2058</v>
      </c>
      <c r="G40" s="73">
        <f t="shared" si="41"/>
        <v>8422.3333333333339</v>
      </c>
      <c r="H40" s="43">
        <f>_xlfn.AGGREGATE(1,6,H13:H15)</f>
        <v>320490.33333333331</v>
      </c>
      <c r="I40" s="73">
        <f t="shared" ref="I40:O40" si="42">_xlfn.AGGREGATE(1,6,I13:I15)</f>
        <v>0.19636666666666666</v>
      </c>
      <c r="J40" s="73">
        <f t="shared" si="42"/>
        <v>303697</v>
      </c>
      <c r="K40" s="73">
        <f t="shared" si="42"/>
        <v>0.23186666666666667</v>
      </c>
      <c r="L40" s="73">
        <f t="shared" si="42"/>
        <v>357</v>
      </c>
      <c r="M40" s="73">
        <f t="shared" si="42"/>
        <v>2.9299999999999999E-3</v>
      </c>
      <c r="N40" s="73">
        <f t="shared" si="42"/>
        <v>16436.333333333332</v>
      </c>
      <c r="O40" s="73">
        <f t="shared" si="42"/>
        <v>0.17116666666666669</v>
      </c>
      <c r="P40" s="43">
        <f>_xlfn.AGGREGATE(1,6,P13:P15)</f>
        <v>1520</v>
      </c>
      <c r="Q40" s="73">
        <f t="shared" ref="Q40:W40" si="43">_xlfn.AGGREGATE(1,6,Q13:Q15)</f>
        <v>10756801.666666666</v>
      </c>
      <c r="R40" s="73">
        <f t="shared" si="43"/>
        <v>504</v>
      </c>
      <c r="S40" s="73">
        <f t="shared" si="43"/>
        <v>2916445</v>
      </c>
      <c r="T40" s="73">
        <f t="shared" si="43"/>
        <v>508.66666666666669</v>
      </c>
      <c r="U40" s="73">
        <f t="shared" si="43"/>
        <v>1377181</v>
      </c>
      <c r="V40" s="73">
        <f t="shared" si="43"/>
        <v>507.33333333333331</v>
      </c>
      <c r="W40" s="73">
        <f t="shared" si="43"/>
        <v>6463175.666666667</v>
      </c>
      <c r="AB40" s="6"/>
      <c r="AC40" s="5"/>
      <c r="AD40" s="7"/>
      <c r="AE40" s="7"/>
      <c r="AF40" s="5"/>
      <c r="AN40" s="43">
        <f>_xlfn.AGGREGATE(1,6,AN13:AN15)</f>
        <v>41.333333333333336</v>
      </c>
      <c r="AO40" s="73">
        <f t="shared" ref="AO40:AR40" si="44">_xlfn.AGGREGATE(1,6,AO13:AO15)</f>
        <v>6.666666666666667</v>
      </c>
      <c r="AP40" s="73">
        <f t="shared" si="44"/>
        <v>4.333333333333333</v>
      </c>
      <c r="AQ40" s="73">
        <f t="shared" si="44"/>
        <v>37.666666666666664</v>
      </c>
      <c r="AR40" s="73">
        <f t="shared" si="44"/>
        <v>41.333333333333336</v>
      </c>
      <c r="AS40" t="str">
        <f>AS13</f>
        <v>No</v>
      </c>
      <c r="BI40">
        <v>4</v>
      </c>
      <c r="BT40" t="s">
        <v>275</v>
      </c>
      <c r="BU40" t="s">
        <v>275</v>
      </c>
      <c r="BV40">
        <f>SUM(BV13:BX15)</f>
        <v>0</v>
      </c>
      <c r="BX40">
        <f>SUM(BY13:CA15)</f>
        <v>0</v>
      </c>
      <c r="BZ40">
        <f>SUM(CB13:CD15)</f>
        <v>0</v>
      </c>
      <c r="CB40">
        <f>SUM(CE13:CG15)</f>
        <v>0</v>
      </c>
      <c r="CD40">
        <f>SUM(CH13:CJ15)</f>
        <v>24</v>
      </c>
      <c r="CF40">
        <f>SUM(CK13:CM15)</f>
        <v>4</v>
      </c>
      <c r="CH40">
        <f>SUM(CN13:CP15)</f>
        <v>1</v>
      </c>
      <c r="CJ40">
        <f>SUM(CQ13:CS15)</f>
        <v>15</v>
      </c>
      <c r="CL40">
        <f>SUM(CT13:CV15)</f>
        <v>1</v>
      </c>
      <c r="CN40">
        <f>SUM(CW13:CZ15)</f>
        <v>0</v>
      </c>
      <c r="CP40">
        <f>SUM(CZ13:DB15)</f>
        <v>4</v>
      </c>
    </row>
    <row r="41" spans="1:95">
      <c r="A41" s="4"/>
      <c r="B41" s="4" t="s">
        <v>213</v>
      </c>
      <c r="C41" s="4" t="s">
        <v>274</v>
      </c>
      <c r="D41" s="43">
        <f>_xlfn.AGGREGATE(1,6,D16:D18)</f>
        <v>10278</v>
      </c>
      <c r="E41" s="73" t="e">
        <f t="shared" ref="E41:G41" si="45">_xlfn.AGGREGATE(1,6,E16:E18)</f>
        <v>#DIV/0!</v>
      </c>
      <c r="F41" s="73" t="e">
        <f t="shared" si="45"/>
        <v>#DIV/0!</v>
      </c>
      <c r="G41" s="73" t="e">
        <f t="shared" si="45"/>
        <v>#DIV/0!</v>
      </c>
      <c r="H41" s="43" t="e">
        <f>_xlfn.AGGREGATE(1,6,H16:H18)</f>
        <v>#DIV/0!</v>
      </c>
      <c r="I41" s="73" t="e">
        <f t="shared" ref="I41:O41" si="46">_xlfn.AGGREGATE(1,6,I16:I18)</f>
        <v>#DIV/0!</v>
      </c>
      <c r="J41" s="73" t="e">
        <f t="shared" si="46"/>
        <v>#DIV/0!</v>
      </c>
      <c r="K41" s="73" t="e">
        <f t="shared" si="46"/>
        <v>#DIV/0!</v>
      </c>
      <c r="L41" s="73">
        <f t="shared" si="46"/>
        <v>522</v>
      </c>
      <c r="M41" s="73" t="e">
        <f t="shared" si="46"/>
        <v>#DIV/0!</v>
      </c>
      <c r="N41" s="73">
        <f t="shared" si="46"/>
        <v>11336</v>
      </c>
      <c r="O41" s="73" t="e">
        <f t="shared" si="46"/>
        <v>#DIV/0!</v>
      </c>
      <c r="P41" s="43">
        <f>_xlfn.AGGREGATE(1,6,P16:P18)</f>
        <v>1022.3333333333334</v>
      </c>
      <c r="Q41" s="73">
        <f t="shared" ref="Q41:W41" si="47">_xlfn.AGGREGATE(1,6,Q16:Q18)</f>
        <v>80720266.666666672</v>
      </c>
      <c r="R41" s="73">
        <f t="shared" si="47"/>
        <v>257</v>
      </c>
      <c r="S41" s="73">
        <f t="shared" si="47"/>
        <v>4607533.333333333</v>
      </c>
      <c r="T41" s="73">
        <f t="shared" si="47"/>
        <v>314.66666666666669</v>
      </c>
      <c r="U41" s="73">
        <f t="shared" si="47"/>
        <v>9698800</v>
      </c>
      <c r="V41" s="73">
        <f t="shared" si="47"/>
        <v>832.33333333333337</v>
      </c>
      <c r="W41" s="73">
        <f t="shared" si="47"/>
        <v>60623133.333333336</v>
      </c>
      <c r="AD41" s="73"/>
      <c r="AE41" s="73"/>
      <c r="AN41" s="43">
        <f>_xlfn.AGGREGATE(1,6,AN16:AN18)</f>
        <v>58</v>
      </c>
      <c r="AO41" s="73">
        <f t="shared" ref="AO41:AR41" si="48">_xlfn.AGGREGATE(1,6,AO16:AO18)</f>
        <v>4.666666666666667</v>
      </c>
      <c r="AP41" s="73">
        <f t="shared" si="48"/>
        <v>0.66666666666666663</v>
      </c>
      <c r="AQ41" s="73">
        <f t="shared" si="48"/>
        <v>56.666666666666664</v>
      </c>
      <c r="AR41" s="73">
        <f t="shared" si="48"/>
        <v>57.666666666666664</v>
      </c>
      <c r="AS41" t="str">
        <f>AS16</f>
        <v>No</v>
      </c>
      <c r="BI41" t="str">
        <f>BI18</f>
        <v>N/A</v>
      </c>
      <c r="BS41" t="s">
        <v>275</v>
      </c>
      <c r="BV41">
        <f>SUM(BV16:BX18)</f>
        <v>11</v>
      </c>
      <c r="BX41">
        <f>SUM(BY16:CA18)</f>
        <v>18</v>
      </c>
      <c r="BZ41">
        <f>SUM(CB16:CD18)</f>
        <v>0</v>
      </c>
      <c r="CB41">
        <f>SUM(CE16:CG18)</f>
        <v>12</v>
      </c>
      <c r="CD41">
        <f>SUM(CH16:CJ18)</f>
        <v>18</v>
      </c>
      <c r="CF41">
        <f>SUM(CK16:CM18)</f>
        <v>0</v>
      </c>
      <c r="CH41">
        <f>SUM(CN16:CP18)</f>
        <v>0</v>
      </c>
      <c r="CJ41">
        <f>SUM(CQ16:CS18)</f>
        <v>15</v>
      </c>
      <c r="CL41">
        <f>SUM(CT16:CV18)</f>
        <v>19</v>
      </c>
      <c r="CN41">
        <f>SUM(CW16:CZ18)</f>
        <v>1</v>
      </c>
      <c r="CP41">
        <f>SUM(CZ16:DB18)</f>
        <v>0</v>
      </c>
    </row>
    <row r="42" spans="1:95">
      <c r="A42" s="4"/>
      <c r="B42" s="4" t="s">
        <v>220</v>
      </c>
      <c r="C42" s="4" t="s">
        <v>274</v>
      </c>
      <c r="D42" s="43">
        <f>_xlfn.AGGREGATE(1,6,D19:D21)</f>
        <v>2286102</v>
      </c>
      <c r="E42">
        <f>_xlfn.AGGREGATE(1,6,E19:E21)</f>
        <v>966614.66666666663</v>
      </c>
      <c r="F42">
        <f>_xlfn.AGGREGATE(1,6,F19:F21)</f>
        <v>92044</v>
      </c>
      <c r="G42">
        <f>_xlfn.AGGREGATE(1,6,G19:G21)</f>
        <v>637283.33333333337</v>
      </c>
      <c r="H42" s="43">
        <f>_xlfn.AGGREGATE(1,6,H19:H21)</f>
        <v>43881</v>
      </c>
      <c r="I42" s="73">
        <f t="shared" ref="I42:O42" si="49">_xlfn.AGGREGATE(1,6,I19:I21)</f>
        <v>8.0000000000000004E-4</v>
      </c>
      <c r="J42" s="73">
        <f t="shared" si="49"/>
        <v>15428.666666666666</v>
      </c>
      <c r="K42" s="73">
        <f t="shared" si="49"/>
        <v>1.8333333333333335E-3</v>
      </c>
      <c r="L42" s="73">
        <f t="shared" si="49"/>
        <v>2156.6666666666665</v>
      </c>
      <c r="M42" s="73">
        <f t="shared" si="49"/>
        <v>5.3999999999999994E-3</v>
      </c>
      <c r="N42" s="73">
        <f t="shared" si="49"/>
        <v>22291.666666666668</v>
      </c>
      <c r="O42" s="73">
        <f t="shared" si="49"/>
        <v>1.6333333333333332E-3</v>
      </c>
      <c r="P42" s="43" t="e">
        <f t="shared" ref="P42:W42" si="50">_xlfn.AGGREGATE(1,6,P19:P21)</f>
        <v>#DIV/0!</v>
      </c>
      <c r="Q42" t="e">
        <f t="shared" si="50"/>
        <v>#DIV/0!</v>
      </c>
      <c r="R42" t="e">
        <f t="shared" si="50"/>
        <v>#DIV/0!</v>
      </c>
      <c r="S42" t="e">
        <f t="shared" si="50"/>
        <v>#DIV/0!</v>
      </c>
      <c r="T42" t="e">
        <f t="shared" si="50"/>
        <v>#DIV/0!</v>
      </c>
      <c r="U42" t="e">
        <f t="shared" si="50"/>
        <v>#DIV/0!</v>
      </c>
      <c r="V42" t="e">
        <f t="shared" si="50"/>
        <v>#DIV/0!</v>
      </c>
      <c r="W42" t="e">
        <f t="shared" si="50"/>
        <v>#DIV/0!</v>
      </c>
      <c r="AB42" s="6"/>
      <c r="AC42" s="5"/>
      <c r="AD42" s="5"/>
      <c r="AE42" s="18"/>
      <c r="AF42" s="18"/>
      <c r="AN42" s="43" t="e">
        <f>_xlfn.AGGREGATE(1,6,AN19:AN21)</f>
        <v>#DIV/0!</v>
      </c>
      <c r="AO42" t="e">
        <f>_xlfn.AGGREGATE(1,6,AO19:AO21)</f>
        <v>#DIV/0!</v>
      </c>
      <c r="AP42" t="e">
        <f>_xlfn.AGGREGATE(1,6,AP19:AP21)</f>
        <v>#DIV/0!</v>
      </c>
      <c r="AQ42" t="e">
        <f>_xlfn.AGGREGATE(1,6,AQ19:AQ21)</f>
        <v>#DIV/0!</v>
      </c>
      <c r="AR42" t="e">
        <f>_xlfn.AGGREGATE(1,6,AR19:AR21)</f>
        <v>#DIV/0!</v>
      </c>
      <c r="AS42" t="s">
        <v>193</v>
      </c>
      <c r="BI42">
        <v>10</v>
      </c>
      <c r="BV42">
        <f>SUM(BV19:BX21)</f>
        <v>0</v>
      </c>
      <c r="BX42">
        <f>SUM(BY19:CA21)</f>
        <v>0</v>
      </c>
      <c r="BZ42">
        <f>SUM(CB19:CD21)</f>
        <v>24</v>
      </c>
      <c r="CB42">
        <f>SUM(CE19:CG21)</f>
        <v>12</v>
      </c>
      <c r="CD42">
        <f>SUM(CH19:CJ21)</f>
        <v>18</v>
      </c>
      <c r="CF42">
        <f>SUM(CK19:CM21)</f>
        <v>0</v>
      </c>
      <c r="CH42">
        <f>SUM(CN19:CP21)</f>
        <v>17</v>
      </c>
      <c r="CJ42">
        <f>SUM(CQ19:CS21)</f>
        <v>15</v>
      </c>
      <c r="CL42">
        <f>SUM(CT19:CV21)</f>
        <v>19</v>
      </c>
      <c r="CN42">
        <f>SUM(CW19:CZ21)</f>
        <v>0</v>
      </c>
      <c r="CP42">
        <f>SUM(CZ19:DB21)</f>
        <v>0</v>
      </c>
    </row>
    <row r="43" spans="1:95">
      <c r="A43" s="4"/>
      <c r="B43" s="4" t="s">
        <v>229</v>
      </c>
      <c r="C43" s="4" t="s">
        <v>274</v>
      </c>
      <c r="D43" s="43">
        <f>_xlfn.AGGREGATE(1,6,D22:D24)</f>
        <v>23408</v>
      </c>
      <c r="E43" s="73" t="e">
        <f t="shared" ref="E43:G43" si="51">_xlfn.AGGREGATE(1,6,E22:E24)</f>
        <v>#DIV/0!</v>
      </c>
      <c r="F43" s="73" t="e">
        <f t="shared" si="51"/>
        <v>#DIV/0!</v>
      </c>
      <c r="G43" s="73" t="e">
        <f t="shared" si="51"/>
        <v>#DIV/0!</v>
      </c>
      <c r="H43" s="43" t="e">
        <f>_xlfn.AGGREGATE(1,6,H22:H24)</f>
        <v>#DIV/0!</v>
      </c>
      <c r="I43" s="73" t="e">
        <f t="shared" ref="I43:O43" si="52">_xlfn.AGGREGATE(1,6,I22:I24)</f>
        <v>#DIV/0!</v>
      </c>
      <c r="J43" s="73" t="e">
        <f t="shared" si="52"/>
        <v>#DIV/0!</v>
      </c>
      <c r="K43" s="73" t="e">
        <f t="shared" si="52"/>
        <v>#DIV/0!</v>
      </c>
      <c r="L43" s="73" t="e">
        <f t="shared" si="52"/>
        <v>#DIV/0!</v>
      </c>
      <c r="M43" s="73" t="e">
        <f t="shared" si="52"/>
        <v>#DIV/0!</v>
      </c>
      <c r="N43" s="73" t="e">
        <f t="shared" si="52"/>
        <v>#DIV/0!</v>
      </c>
      <c r="O43" s="73" t="e">
        <f t="shared" si="52"/>
        <v>#DIV/0!</v>
      </c>
      <c r="P43" s="43">
        <f>_xlfn.AGGREGATE(1,6,P22:P24)</f>
        <v>663375</v>
      </c>
      <c r="Q43" s="73">
        <f t="shared" ref="Q43:W43" si="53">_xlfn.AGGREGATE(1,6,Q22:Q24)</f>
        <v>112543918.61333334</v>
      </c>
      <c r="R43" s="73">
        <f t="shared" si="53"/>
        <v>240700.33333333334</v>
      </c>
      <c r="S43" s="73">
        <f t="shared" si="53"/>
        <v>19273919.629999999</v>
      </c>
      <c r="T43" s="43">
        <f>_xlfn.AGGREGATE(1,6,T22:T24)</f>
        <v>127459</v>
      </c>
      <c r="U43" s="73">
        <f t="shared" si="53"/>
        <v>34526676.229999997</v>
      </c>
      <c r="V43" s="73">
        <f t="shared" si="53"/>
        <v>212664.66666666666</v>
      </c>
      <c r="W43" s="73">
        <f t="shared" si="53"/>
        <v>48315644.270000003</v>
      </c>
      <c r="AB43" s="6"/>
      <c r="AC43" s="5"/>
      <c r="AD43" s="5"/>
      <c r="AE43" s="18"/>
      <c r="AF43" s="18"/>
      <c r="AN43" s="43">
        <f>_xlfn.AGGREGATE(1,6,AN22:AN24)</f>
        <v>208</v>
      </c>
      <c r="AO43" s="43">
        <f t="shared" ref="AO43:AR43" si="54">_xlfn.AGGREGATE(1,6,AO22:AO24)</f>
        <v>13.666666666666666</v>
      </c>
      <c r="AP43" s="43">
        <f t="shared" si="54"/>
        <v>20.333333333333332</v>
      </c>
      <c r="AQ43" s="43">
        <f t="shared" si="54"/>
        <v>208</v>
      </c>
      <c r="AR43" s="43">
        <f t="shared" si="54"/>
        <v>208</v>
      </c>
      <c r="AS43" t="s">
        <v>134</v>
      </c>
      <c r="BI43">
        <v>9</v>
      </c>
      <c r="BV43">
        <f>SUM(BV22:BX24)</f>
        <v>11</v>
      </c>
      <c r="BX43">
        <f>SUM(BY22:CA24)</f>
        <v>24</v>
      </c>
      <c r="BZ43">
        <f>SUM(CB22:CD24)</f>
        <v>0</v>
      </c>
      <c r="CB43">
        <f>SUM(CE22:CG24)</f>
        <v>0</v>
      </c>
      <c r="CD43">
        <f>SUM(CH22:CJ24)</f>
        <v>0</v>
      </c>
      <c r="CF43">
        <f>SUM(CK22:CM24)</f>
        <v>2</v>
      </c>
      <c r="CH43">
        <f>SUM(CN22:CP24)</f>
        <v>1</v>
      </c>
      <c r="CJ43">
        <f>SUM(CQ22:CS24)</f>
        <v>10</v>
      </c>
      <c r="CL43">
        <f>SUM(CT22:CV24)</f>
        <v>2</v>
      </c>
      <c r="CN43">
        <f>SUM(CW22:CZ24)</f>
        <v>1</v>
      </c>
      <c r="CP43">
        <f>SUM(CZ22:DB24)</f>
        <v>0</v>
      </c>
    </row>
    <row r="44" spans="1:95">
      <c r="A44" s="4"/>
      <c r="B44" s="4" t="s">
        <v>238</v>
      </c>
      <c r="C44" s="4" t="s">
        <v>274</v>
      </c>
      <c r="D44" s="43" t="e">
        <f>_xlfn.AGGREGATE(1,6,D25:D27)</f>
        <v>#DIV/0!</v>
      </c>
      <c r="E44" t="e">
        <f>_xlfn.AGGREGATE(1,6,E25:E27)</f>
        <v>#DIV/0!</v>
      </c>
      <c r="F44" t="e">
        <f>_xlfn.AGGREGATE(1,6,F25:F27)</f>
        <v>#DIV/0!</v>
      </c>
      <c r="G44" t="e">
        <f>_xlfn.AGGREGATE(1,6,G25:G27)</f>
        <v>#DIV/0!</v>
      </c>
      <c r="H44" s="43">
        <f>_xlfn.AGGREGATE(1,6,H25:H27)</f>
        <v>16388.5</v>
      </c>
      <c r="I44" s="73">
        <f t="shared" ref="I44:O44" si="55">_xlfn.AGGREGATE(1,6,I25:I27)</f>
        <v>7.5999999999999991E-3</v>
      </c>
      <c r="J44" s="73">
        <f t="shared" si="55"/>
        <v>687.5</v>
      </c>
      <c r="K44" s="73">
        <f t="shared" si="55"/>
        <v>1.5499999999999999E-3</v>
      </c>
      <c r="L44" s="73">
        <f t="shared" si="55"/>
        <v>1034.5</v>
      </c>
      <c r="M44" s="73">
        <f t="shared" si="55"/>
        <v>4.5000000000000005E-3</v>
      </c>
      <c r="N44" s="73">
        <f t="shared" si="55"/>
        <v>11934.333333333334</v>
      </c>
      <c r="O44" s="73">
        <f t="shared" si="55"/>
        <v>8.0333333333333333E-3</v>
      </c>
      <c r="P44" s="43">
        <f t="shared" ref="P44:W44" si="56">_xlfn.AGGREGATE(1,6,P25:P27)</f>
        <v>95699</v>
      </c>
      <c r="Q44">
        <f t="shared" si="56"/>
        <v>150157083.33333334</v>
      </c>
      <c r="R44">
        <f t="shared" si="56"/>
        <v>11496.666666666666</v>
      </c>
      <c r="S44">
        <f t="shared" si="56"/>
        <v>883140.66666666663</v>
      </c>
      <c r="T44">
        <f t="shared" si="56"/>
        <v>24157.666666666668</v>
      </c>
      <c r="U44">
        <f t="shared" si="56"/>
        <v>28713091.333333332</v>
      </c>
      <c r="V44">
        <f t="shared" si="56"/>
        <v>39211</v>
      </c>
      <c r="W44">
        <f t="shared" si="56"/>
        <v>117914836.66666667</v>
      </c>
      <c r="AB44" s="6"/>
      <c r="AC44" s="5"/>
      <c r="AD44" s="5"/>
      <c r="AE44" s="18"/>
      <c r="AF44" s="18"/>
      <c r="AN44" s="43">
        <f>_xlfn.AGGREGATE(1,6,AN25:AN27)</f>
        <v>124</v>
      </c>
      <c r="AO44">
        <f>_xlfn.AGGREGATE(1,6,AO25:AO27)</f>
        <v>7.666666666666667</v>
      </c>
      <c r="AP44">
        <f>_xlfn.AGGREGATE(1,6,AP25:AP27)</f>
        <v>9.3333333333333339</v>
      </c>
      <c r="AQ44">
        <f>_xlfn.AGGREGATE(1,6,AQ25:AQ27)</f>
        <v>122</v>
      </c>
      <c r="AR44">
        <f>_xlfn.AGGREGATE(1,6,AR25:AR27)</f>
        <v>124</v>
      </c>
      <c r="AS44" t="s">
        <v>193</v>
      </c>
      <c r="BI44">
        <f>BI27</f>
        <v>2</v>
      </c>
      <c r="BV44">
        <f>SUM(BV25:BX27)</f>
        <v>12</v>
      </c>
      <c r="BX44">
        <f>SUM(BY25:CA27)</f>
        <v>6</v>
      </c>
      <c r="BZ44">
        <f>SUM(CB25:CD27)</f>
        <v>0</v>
      </c>
      <c r="CB44">
        <f>SUM(CE25:CG27)</f>
        <v>12</v>
      </c>
      <c r="CD44">
        <f>SUM(CH25:CJ27)</f>
        <v>24</v>
      </c>
      <c r="CF44">
        <f>SUM(CK25:CM27)</f>
        <v>4</v>
      </c>
      <c r="CH44">
        <f>SUM(CN25:CP27)</f>
        <v>2</v>
      </c>
      <c r="CJ44">
        <f>SUM(CQ25:CS27)</f>
        <v>15</v>
      </c>
      <c r="CL44">
        <f>SUM(CT25:CV27)</f>
        <v>21</v>
      </c>
      <c r="CN44">
        <f>SUM(CW25:CZ27)</f>
        <v>2</v>
      </c>
      <c r="CP44">
        <f>SUM(CZ25:DB27)</f>
        <v>1</v>
      </c>
    </row>
    <row r="46" spans="1:95">
      <c r="BU46" s="4" t="s">
        <v>191</v>
      </c>
      <c r="BV46" t="str">
        <f t="shared" ref="BV46:BV52" si="57">IF(BW$38-BV38=0,"No",IF(BV38=0,"Yes","Partial"))</f>
        <v>Partial</v>
      </c>
      <c r="BX46" t="str">
        <f t="shared" ref="BX46:BX52" si="58">IF(BY$38-BX38=0,"No",IF(BX38=0,"Yes","Partial"))</f>
        <v>No</v>
      </c>
      <c r="BZ46" t="str">
        <f t="shared" ref="BZ46:BZ52" si="59">IF(CA$38-BZ38=0,"No",IF(BZ38=0,"Yes","Partial"))</f>
        <v>No</v>
      </c>
      <c r="CB46" t="str">
        <f t="shared" ref="CB46:CB52" si="60">IF(CC$38-CB38=0,"No",IF(CB38=0,"Yes","Partial"))</f>
        <v>No</v>
      </c>
      <c r="CD46" t="str">
        <f t="shared" ref="CD46:CD52" si="61">IF(CE$38-CD38=0,"No",IF(CD38=0,"Yes","Partial"))</f>
        <v>No</v>
      </c>
      <c r="CF46" t="str">
        <f t="shared" ref="CF46:CF52" si="62">IF(CG$38-CF38=0,"No",IF(CF38=0,"Yes","Partial"))</f>
        <v>Yes</v>
      </c>
      <c r="CH46" t="str">
        <f t="shared" ref="CH46:CH52" si="63">IF(CI$38-CH38=0,"No",IF(CH38=0,"Yes","Partial"))</f>
        <v>Partial</v>
      </c>
      <c r="CJ46" t="str">
        <f t="shared" ref="CJ46:CJ52" si="64">IF(CK$38-CJ38=0,"No",IF(CJ38=0,"Yes","Partial"))</f>
        <v>No</v>
      </c>
      <c r="CL46" t="str">
        <f t="shared" ref="CL46:CL52" si="65">IF(CM$38-CL38=0,"No",IF(CL38=0,"Yes","Partial"))</f>
        <v>Partial</v>
      </c>
      <c r="CN46" t="str">
        <f t="shared" ref="CN46:CN52" si="66">IF(CO$38-CN38=0,"No",IF(CN38=0,"Yes","Partial"))</f>
        <v>Partial</v>
      </c>
      <c r="CP46" t="str">
        <f t="shared" ref="CP46:CP52" si="67">IF(CQ$38-CP38=0,"No",IF(CP38=0,"Yes","Partial"))</f>
        <v>Yes</v>
      </c>
    </row>
    <row r="47" spans="1:95">
      <c r="BU47" s="4" t="s">
        <v>198</v>
      </c>
      <c r="BV47" t="str">
        <f t="shared" si="57"/>
        <v>Partial</v>
      </c>
      <c r="BX47" t="str">
        <f t="shared" si="58"/>
        <v>Yes</v>
      </c>
      <c r="BZ47" t="str">
        <f t="shared" si="59"/>
        <v>Partial</v>
      </c>
      <c r="CB47" t="str">
        <f t="shared" si="60"/>
        <v>Partial</v>
      </c>
      <c r="CD47" t="str">
        <f t="shared" si="61"/>
        <v>No</v>
      </c>
      <c r="CF47" t="str">
        <f t="shared" si="62"/>
        <v>Yes</v>
      </c>
      <c r="CH47" t="str">
        <f t="shared" si="63"/>
        <v>Yes</v>
      </c>
      <c r="CJ47" t="str">
        <f t="shared" si="64"/>
        <v>Partial</v>
      </c>
      <c r="CL47" t="str">
        <f t="shared" si="65"/>
        <v>Partial</v>
      </c>
      <c r="CN47" t="str">
        <f t="shared" si="66"/>
        <v>Partial</v>
      </c>
      <c r="CP47" t="str">
        <f t="shared" si="67"/>
        <v>Partial</v>
      </c>
    </row>
    <row r="48" spans="1:95">
      <c r="BU48" s="4" t="s">
        <v>205</v>
      </c>
      <c r="BV48" t="str">
        <f t="shared" si="57"/>
        <v>Yes</v>
      </c>
      <c r="BX48" t="str">
        <f t="shared" si="58"/>
        <v>Yes</v>
      </c>
      <c r="BZ48" t="str">
        <f t="shared" si="59"/>
        <v>Yes</v>
      </c>
      <c r="CB48" t="str">
        <f t="shared" si="60"/>
        <v>Yes</v>
      </c>
      <c r="CD48" t="str">
        <f t="shared" si="61"/>
        <v>No</v>
      </c>
      <c r="CF48" t="str">
        <f t="shared" si="62"/>
        <v>No</v>
      </c>
      <c r="CH48" t="str">
        <f t="shared" si="63"/>
        <v>Partial</v>
      </c>
      <c r="CJ48" t="str">
        <f t="shared" si="64"/>
        <v>No</v>
      </c>
      <c r="CL48" t="str">
        <f t="shared" si="65"/>
        <v>Partial</v>
      </c>
      <c r="CN48" t="str">
        <f t="shared" si="66"/>
        <v>Yes</v>
      </c>
      <c r="CP48" t="str">
        <f t="shared" si="67"/>
        <v>Partial</v>
      </c>
    </row>
    <row r="49" spans="73:94">
      <c r="BU49" s="4" t="s">
        <v>213</v>
      </c>
      <c r="BV49" t="str">
        <f t="shared" si="57"/>
        <v>Partial</v>
      </c>
      <c r="BX49" t="str">
        <f t="shared" si="58"/>
        <v>Partial</v>
      </c>
      <c r="BZ49" t="str">
        <f t="shared" si="59"/>
        <v>Yes</v>
      </c>
      <c r="CB49" t="str">
        <f t="shared" si="60"/>
        <v>No</v>
      </c>
      <c r="CD49" t="str">
        <f t="shared" si="61"/>
        <v>Partial</v>
      </c>
      <c r="CF49" t="str">
        <f t="shared" si="62"/>
        <v>Yes</v>
      </c>
      <c r="CH49" t="str">
        <f t="shared" si="63"/>
        <v>Yes</v>
      </c>
      <c r="CJ49" t="str">
        <f t="shared" si="64"/>
        <v>No</v>
      </c>
      <c r="CL49" t="str">
        <f t="shared" si="65"/>
        <v>Partial</v>
      </c>
      <c r="CN49" t="str">
        <f t="shared" si="66"/>
        <v>Partial</v>
      </c>
      <c r="CP49" t="str">
        <f t="shared" si="67"/>
        <v>Yes</v>
      </c>
    </row>
    <row r="50" spans="73:94">
      <c r="BU50" s="4" t="s">
        <v>220</v>
      </c>
      <c r="BV50" t="str">
        <f t="shared" si="57"/>
        <v>Yes</v>
      </c>
      <c r="BX50" t="str">
        <f t="shared" si="58"/>
        <v>Yes</v>
      </c>
      <c r="BZ50" t="str">
        <f t="shared" si="59"/>
        <v>No</v>
      </c>
      <c r="CB50" t="str">
        <f t="shared" si="60"/>
        <v>No</v>
      </c>
      <c r="CD50" t="str">
        <f t="shared" si="61"/>
        <v>Partial</v>
      </c>
      <c r="CF50" t="str">
        <f t="shared" si="62"/>
        <v>Yes</v>
      </c>
      <c r="CH50" t="str">
        <f t="shared" si="63"/>
        <v>No</v>
      </c>
      <c r="CJ50" t="str">
        <f t="shared" si="64"/>
        <v>No</v>
      </c>
      <c r="CL50" t="str">
        <f t="shared" si="65"/>
        <v>Partial</v>
      </c>
      <c r="CN50" t="str">
        <f t="shared" si="66"/>
        <v>Yes</v>
      </c>
      <c r="CP50" t="str">
        <f t="shared" si="67"/>
        <v>Yes</v>
      </c>
    </row>
    <row r="51" spans="73:94">
      <c r="BU51" s="4" t="s">
        <v>229</v>
      </c>
      <c r="BV51" t="str">
        <f t="shared" si="57"/>
        <v>Partial</v>
      </c>
      <c r="BX51" t="str">
        <f t="shared" si="58"/>
        <v>No</v>
      </c>
      <c r="BZ51" t="str">
        <f t="shared" si="59"/>
        <v>Yes</v>
      </c>
      <c r="CB51" t="str">
        <f t="shared" si="60"/>
        <v>Yes</v>
      </c>
      <c r="CD51" t="str">
        <f t="shared" si="61"/>
        <v>Yes</v>
      </c>
      <c r="CF51" t="str">
        <f t="shared" si="62"/>
        <v>Partial</v>
      </c>
      <c r="CH51" t="str">
        <f t="shared" si="63"/>
        <v>Partial</v>
      </c>
      <c r="CJ51" t="str">
        <f t="shared" si="64"/>
        <v>Partial</v>
      </c>
      <c r="CL51" t="str">
        <f t="shared" si="65"/>
        <v>Partial</v>
      </c>
      <c r="CN51" t="str">
        <f t="shared" si="66"/>
        <v>Partial</v>
      </c>
      <c r="CP51" t="str">
        <f t="shared" si="67"/>
        <v>Yes</v>
      </c>
    </row>
    <row r="52" spans="73:94">
      <c r="BU52" s="4" t="s">
        <v>238</v>
      </c>
      <c r="BV52" t="str">
        <f t="shared" si="57"/>
        <v>No</v>
      </c>
      <c r="BX52" t="str">
        <f t="shared" si="58"/>
        <v>Partial</v>
      </c>
      <c r="BZ52" t="str">
        <f t="shared" si="59"/>
        <v>Yes</v>
      </c>
      <c r="CB52" t="str">
        <f t="shared" si="60"/>
        <v>No</v>
      </c>
      <c r="CD52" t="str">
        <f t="shared" si="61"/>
        <v>No</v>
      </c>
      <c r="CF52" t="str">
        <f t="shared" si="62"/>
        <v>No</v>
      </c>
      <c r="CH52" t="str">
        <f t="shared" si="63"/>
        <v>Partial</v>
      </c>
      <c r="CJ52" t="str">
        <f t="shared" si="64"/>
        <v>No</v>
      </c>
      <c r="CL52" t="str">
        <f t="shared" si="65"/>
        <v>No</v>
      </c>
      <c r="CN52" t="str">
        <f t="shared" si="66"/>
        <v>Partial</v>
      </c>
      <c r="CP52" t="str">
        <f t="shared" si="67"/>
        <v>Partial</v>
      </c>
    </row>
    <row r="54" spans="73:94">
      <c r="BU54" s="4" t="s">
        <v>191</v>
      </c>
      <c r="BV54" t="str">
        <f>CONCATENATE(BW$38-BV38,"/",BW$38)</f>
        <v>6/12</v>
      </c>
      <c r="BX54" t="str">
        <f>CONCATENATE(BY$38-BX38,"/",BY$38)</f>
        <v>0/24</v>
      </c>
      <c r="BZ54" t="str">
        <f>CONCATENATE(CA$38-BZ38,"/",CA$38)</f>
        <v>0/24</v>
      </c>
      <c r="CB54" t="str">
        <f>CONCATENATE(CC$38-CB38,"/",CC$38)</f>
        <v>0/12</v>
      </c>
      <c r="CD54" t="str">
        <f>CONCATENATE(CE$38-CD38,"/",CE$38)</f>
        <v>0/24</v>
      </c>
      <c r="CF54" t="str">
        <f>CONCATENATE(CG$38-CF38,"/",CG$38)</f>
        <v>4/4</v>
      </c>
      <c r="CH54" t="str">
        <f>CONCATENATE(CI$38-CH38,"/",CI$38)</f>
        <v>16/17</v>
      </c>
      <c r="CJ54" t="str">
        <f>CONCATENATE(CK$38-CJ38,"/",CK$38)</f>
        <v>0/15</v>
      </c>
      <c r="CL54" t="str">
        <f>CONCATENATE(CM$38-CL38,"/",CM$38)</f>
        <v>1/21</v>
      </c>
      <c r="CN54" t="str">
        <f>CONCATENATE(CO$38-CN38,"/",CO$38)</f>
        <v>5/6</v>
      </c>
      <c r="CP54" t="str">
        <f>CONCATENATE(CQ$38-CP38,"/",CQ$38)</f>
        <v>6/6</v>
      </c>
    </row>
    <row r="55" spans="73:94">
      <c r="BU55" s="4" t="s">
        <v>198</v>
      </c>
      <c r="BV55" t="str">
        <f t="shared" ref="BV55:BX60" si="68">CONCATENATE(BW$38-BV39,"/",BW$38)</f>
        <v>4/12</v>
      </c>
      <c r="BX55" t="str">
        <f t="shared" si="68"/>
        <v>24/24</v>
      </c>
      <c r="BZ55" t="str">
        <f t="shared" ref="BZ55" si="69">CONCATENATE(CA$38-BZ39,"/",CA$38)</f>
        <v>18/24</v>
      </c>
      <c r="CB55" t="str">
        <f t="shared" ref="CB55" si="70">CONCATENATE(CC$38-CB39,"/",CC$38)</f>
        <v>4/12</v>
      </c>
      <c r="CD55" t="str">
        <f t="shared" ref="CD55" si="71">CONCATENATE(CE$38-CD39,"/",CE$38)</f>
        <v>0/24</v>
      </c>
      <c r="CF55" t="str">
        <f t="shared" ref="CF55" si="72">CONCATENATE(CG$38-CF39,"/",CG$38)</f>
        <v>4/4</v>
      </c>
      <c r="CH55" t="str">
        <f t="shared" ref="CH55" si="73">CONCATENATE(CI$38-CH39,"/",CI$38)</f>
        <v>17/17</v>
      </c>
      <c r="CJ55" t="str">
        <f t="shared" ref="CJ55" si="74">CONCATENATE(CK$38-CJ39,"/",CK$38)</f>
        <v>5/15</v>
      </c>
      <c r="CL55" t="str">
        <f t="shared" ref="CL55" si="75">CONCATENATE(CM$38-CL39,"/",CM$38)</f>
        <v>17/21</v>
      </c>
      <c r="CN55" t="str">
        <f t="shared" ref="CN55" si="76">CONCATENATE(CO$38-CN39,"/",CO$38)</f>
        <v>2/6</v>
      </c>
      <c r="CP55" t="str">
        <f t="shared" ref="CP55" si="77">CONCATENATE(CQ$38-CP39,"/",CQ$38)</f>
        <v>4/6</v>
      </c>
    </row>
    <row r="56" spans="73:94">
      <c r="BU56" s="4" t="s">
        <v>205</v>
      </c>
      <c r="BV56" t="str">
        <f t="shared" si="68"/>
        <v>12/12</v>
      </c>
      <c r="BX56" t="str">
        <f t="shared" si="68"/>
        <v>24/24</v>
      </c>
      <c r="BZ56" t="str">
        <f t="shared" ref="BZ56" si="78">CONCATENATE(CA$38-BZ40,"/",CA$38)</f>
        <v>24/24</v>
      </c>
      <c r="CB56" t="str">
        <f t="shared" ref="CB56" si="79">CONCATENATE(CC$38-CB40,"/",CC$38)</f>
        <v>12/12</v>
      </c>
      <c r="CD56" t="str">
        <f t="shared" ref="CD56" si="80">CONCATENATE(CE$38-CD40,"/",CE$38)</f>
        <v>0/24</v>
      </c>
      <c r="CF56" t="str">
        <f t="shared" ref="CF56" si="81">CONCATENATE(CG$38-CF40,"/",CG$38)</f>
        <v>0/4</v>
      </c>
      <c r="CH56" t="str">
        <f t="shared" ref="CH56" si="82">CONCATENATE(CI$38-CH40,"/",CI$38)</f>
        <v>16/17</v>
      </c>
      <c r="CJ56" t="str">
        <f t="shared" ref="CJ56" si="83">CONCATENATE(CK$38-CJ40,"/",CK$38)</f>
        <v>0/15</v>
      </c>
      <c r="CL56" t="str">
        <f t="shared" ref="CL56" si="84">CONCATENATE(CM$38-CL40,"/",CM$38)</f>
        <v>20/21</v>
      </c>
      <c r="CN56" t="str">
        <f t="shared" ref="CN56" si="85">CONCATENATE(CO$38-CN40,"/",CO$38)</f>
        <v>6/6</v>
      </c>
      <c r="CP56" t="str">
        <f t="shared" ref="CP56" si="86">CONCATENATE(CQ$38-CP40,"/",CQ$38)</f>
        <v>2/6</v>
      </c>
    </row>
    <row r="57" spans="73:94">
      <c r="BU57" s="4" t="s">
        <v>213</v>
      </c>
      <c r="BV57" t="str">
        <f t="shared" si="68"/>
        <v>1/12</v>
      </c>
      <c r="BX57" t="str">
        <f t="shared" si="68"/>
        <v>6/24</v>
      </c>
      <c r="BZ57" t="str">
        <f t="shared" ref="BZ57" si="87">CONCATENATE(CA$38-BZ41,"/",CA$38)</f>
        <v>24/24</v>
      </c>
      <c r="CB57" t="str">
        <f t="shared" ref="CB57" si="88">CONCATENATE(CC$38-CB41,"/",CC$38)</f>
        <v>0/12</v>
      </c>
      <c r="CD57" t="str">
        <f t="shared" ref="CD57" si="89">CONCATENATE(CE$38-CD41,"/",CE$38)</f>
        <v>6/24</v>
      </c>
      <c r="CF57" t="str">
        <f t="shared" ref="CF57" si="90">CONCATENATE(CG$38-CF41,"/",CG$38)</f>
        <v>4/4</v>
      </c>
      <c r="CH57" t="str">
        <f t="shared" ref="CH57" si="91">CONCATENATE(CI$38-CH41,"/",CI$38)</f>
        <v>17/17</v>
      </c>
      <c r="CJ57" t="str">
        <f t="shared" ref="CJ57" si="92">CONCATENATE(CK$38-CJ41,"/",CK$38)</f>
        <v>0/15</v>
      </c>
      <c r="CL57" t="str">
        <f t="shared" ref="CL57" si="93">CONCATENATE(CM$38-CL41,"/",CM$38)</f>
        <v>2/21</v>
      </c>
      <c r="CN57" t="str">
        <f t="shared" ref="CN57" si="94">CONCATENATE(CO$38-CN41,"/",CO$38)</f>
        <v>5/6</v>
      </c>
      <c r="CP57" t="str">
        <f t="shared" ref="CP57" si="95">CONCATENATE(CQ$38-CP41,"/",CQ$38)</f>
        <v>6/6</v>
      </c>
    </row>
    <row r="58" spans="73:94">
      <c r="BU58" s="4" t="s">
        <v>220</v>
      </c>
      <c r="BV58" t="str">
        <f t="shared" si="68"/>
        <v>12/12</v>
      </c>
      <c r="BX58" t="str">
        <f t="shared" si="68"/>
        <v>24/24</v>
      </c>
      <c r="BZ58" t="str">
        <f t="shared" ref="BZ58" si="96">CONCATENATE(CA$38-BZ42,"/",CA$38)</f>
        <v>0/24</v>
      </c>
      <c r="CB58" t="str">
        <f t="shared" ref="CB58" si="97">CONCATENATE(CC$38-CB42,"/",CC$38)</f>
        <v>0/12</v>
      </c>
      <c r="CD58" t="str">
        <f t="shared" ref="CD58" si="98">CONCATENATE(CE$38-CD42,"/",CE$38)</f>
        <v>6/24</v>
      </c>
      <c r="CF58" t="str">
        <f t="shared" ref="CF58" si="99">CONCATENATE(CG$38-CF42,"/",CG$38)</f>
        <v>4/4</v>
      </c>
      <c r="CH58" t="str">
        <f t="shared" ref="CH58" si="100">CONCATENATE(CI$38-CH42,"/",CI$38)</f>
        <v>0/17</v>
      </c>
      <c r="CJ58" t="str">
        <f t="shared" ref="CJ58" si="101">CONCATENATE(CK$38-CJ42,"/",CK$38)</f>
        <v>0/15</v>
      </c>
      <c r="CL58" t="str">
        <f t="shared" ref="CL58" si="102">CONCATENATE(CM$38-CL42,"/",CM$38)</f>
        <v>2/21</v>
      </c>
      <c r="CN58" t="str">
        <f t="shared" ref="CN58" si="103">CONCATENATE(CO$38-CN42,"/",CO$38)</f>
        <v>6/6</v>
      </c>
      <c r="CP58" t="str">
        <f t="shared" ref="CP58" si="104">CONCATENATE(CQ$38-CP42,"/",CQ$38)</f>
        <v>6/6</v>
      </c>
    </row>
    <row r="59" spans="73:94">
      <c r="BU59" s="4" t="s">
        <v>229</v>
      </c>
      <c r="BV59" t="str">
        <f t="shared" si="68"/>
        <v>1/12</v>
      </c>
      <c r="BX59" t="str">
        <f t="shared" si="68"/>
        <v>0/24</v>
      </c>
      <c r="BZ59" t="str">
        <f t="shared" ref="BZ59" si="105">CONCATENATE(CA$38-BZ43,"/",CA$38)</f>
        <v>24/24</v>
      </c>
      <c r="CB59" t="str">
        <f t="shared" ref="CB59" si="106">CONCATENATE(CC$38-CB43,"/",CC$38)</f>
        <v>12/12</v>
      </c>
      <c r="CD59" t="str">
        <f t="shared" ref="CD59" si="107">CONCATENATE(CE$38-CD43,"/",CE$38)</f>
        <v>24/24</v>
      </c>
      <c r="CF59" t="str">
        <f t="shared" ref="CF59" si="108">CONCATENATE(CG$38-CF43,"/",CG$38)</f>
        <v>2/4</v>
      </c>
      <c r="CH59" t="str">
        <f t="shared" ref="CH59" si="109">CONCATENATE(CI$38-CH43,"/",CI$38)</f>
        <v>16/17</v>
      </c>
      <c r="CJ59" t="str">
        <f t="shared" ref="CJ59" si="110">CONCATENATE(CK$38-CJ43,"/",CK$38)</f>
        <v>5/15</v>
      </c>
      <c r="CL59" t="str">
        <f t="shared" ref="CL59" si="111">CONCATENATE(CM$38-CL43,"/",CM$38)</f>
        <v>19/21</v>
      </c>
      <c r="CN59" t="str">
        <f t="shared" ref="CN59" si="112">CONCATENATE(CO$38-CN43,"/",CO$38)</f>
        <v>5/6</v>
      </c>
      <c r="CP59" t="str">
        <f t="shared" ref="CP59" si="113">CONCATENATE(CQ$38-CP43,"/",CQ$38)</f>
        <v>6/6</v>
      </c>
    </row>
    <row r="60" spans="73:94">
      <c r="BU60" s="4" t="s">
        <v>238</v>
      </c>
      <c r="BV60" t="str">
        <f t="shared" si="68"/>
        <v>0/12</v>
      </c>
      <c r="BX60" t="str">
        <f t="shared" si="68"/>
        <v>18/24</v>
      </c>
      <c r="BZ60" t="str">
        <f t="shared" ref="BZ60" si="114">CONCATENATE(CA$38-BZ44,"/",CA$38)</f>
        <v>24/24</v>
      </c>
      <c r="CB60" t="str">
        <f t="shared" ref="CB60" si="115">CONCATENATE(CC$38-CB44,"/",CC$38)</f>
        <v>0/12</v>
      </c>
      <c r="CD60" t="str">
        <f t="shared" ref="CD60" si="116">CONCATENATE(CE$38-CD44,"/",CE$38)</f>
        <v>0/24</v>
      </c>
      <c r="CF60" t="str">
        <f t="shared" ref="CF60" si="117">CONCATENATE(CG$38-CF44,"/",CG$38)</f>
        <v>0/4</v>
      </c>
      <c r="CH60" t="str">
        <f t="shared" ref="CH60" si="118">CONCATENATE(CI$38-CH44,"/",CI$38)</f>
        <v>15/17</v>
      </c>
      <c r="CJ60" t="str">
        <f t="shared" ref="CJ60" si="119">CONCATENATE(CK$38-CJ44,"/",CK$38)</f>
        <v>0/15</v>
      </c>
      <c r="CL60" t="str">
        <f t="shared" ref="CL60" si="120">CONCATENATE(CM$38-CL44,"/",CM$38)</f>
        <v>0/21</v>
      </c>
      <c r="CN60" t="str">
        <f t="shared" ref="CN60" si="121">CONCATENATE(CO$38-CN44,"/",CO$38)</f>
        <v>4/6</v>
      </c>
      <c r="CP60" t="str">
        <f t="shared" ref="CP60" si="122">CONCATENATE(CQ$38-CP44,"/",CQ$38)</f>
        <v>5/6</v>
      </c>
    </row>
    <row r="65" spans="73:84">
      <c r="BV65" t="s">
        <v>447</v>
      </c>
      <c r="BW65" t="s">
        <v>436</v>
      </c>
      <c r="BX65" t="s">
        <v>437</v>
      </c>
      <c r="BY65" t="s">
        <v>17</v>
      </c>
      <c r="BZ65" t="s">
        <v>18</v>
      </c>
      <c r="CA65" t="s">
        <v>448</v>
      </c>
      <c r="CB65" t="s">
        <v>449</v>
      </c>
      <c r="CC65" t="s">
        <v>450</v>
      </c>
      <c r="CD65" t="s">
        <v>451</v>
      </c>
      <c r="CE65" t="s">
        <v>452</v>
      </c>
      <c r="CF65" t="s">
        <v>453</v>
      </c>
    </row>
    <row r="66" spans="73:84">
      <c r="BU66" s="4" t="s">
        <v>191</v>
      </c>
      <c r="BV66" t="str">
        <f t="shared" ref="BV66:BV72" si="123">BV46</f>
        <v>Partial</v>
      </c>
      <c r="BW66" t="str">
        <f t="shared" ref="BW66:BW72" si="124">BX46</f>
        <v>No</v>
      </c>
      <c r="BX66" t="str">
        <f t="shared" ref="BX66:BX72" si="125">BZ46</f>
        <v>No</v>
      </c>
      <c r="BY66" t="str">
        <f t="shared" ref="BY66:BY72" si="126">CB46</f>
        <v>No</v>
      </c>
      <c r="BZ66" t="str">
        <f t="shared" ref="BZ66:BZ72" si="127">CD46</f>
        <v>No</v>
      </c>
      <c r="CA66" t="str">
        <f t="shared" ref="CA66:CA72" si="128">CF46</f>
        <v>Yes</v>
      </c>
      <c r="CB66" t="str">
        <f t="shared" ref="CB66:CB72" si="129">CH46</f>
        <v>Partial</v>
      </c>
      <c r="CC66" t="str">
        <f t="shared" ref="CC66:CC72" si="130">CJ46</f>
        <v>No</v>
      </c>
      <c r="CD66" t="str">
        <f t="shared" ref="CD66:CD72" si="131">CL46</f>
        <v>Partial</v>
      </c>
      <c r="CE66" t="str">
        <f t="shared" ref="CE66:CE72" si="132">CN46</f>
        <v>Partial</v>
      </c>
      <c r="CF66" t="str">
        <f t="shared" ref="CF66:CF72" si="133">CP46</f>
        <v>Yes</v>
      </c>
    </row>
    <row r="67" spans="73:84">
      <c r="BU67" s="4" t="s">
        <v>198</v>
      </c>
      <c r="BV67" t="str">
        <f t="shared" si="123"/>
        <v>Partial</v>
      </c>
      <c r="BW67" t="str">
        <f t="shared" si="124"/>
        <v>Yes</v>
      </c>
      <c r="BX67" t="str">
        <f t="shared" si="125"/>
        <v>Partial</v>
      </c>
      <c r="BY67" t="str">
        <f t="shared" si="126"/>
        <v>Partial</v>
      </c>
      <c r="BZ67" t="str">
        <f t="shared" si="127"/>
        <v>No</v>
      </c>
      <c r="CA67" t="str">
        <f t="shared" si="128"/>
        <v>Yes</v>
      </c>
      <c r="CB67" t="str">
        <f t="shared" si="129"/>
        <v>Yes</v>
      </c>
      <c r="CC67" t="str">
        <f t="shared" si="130"/>
        <v>Partial</v>
      </c>
      <c r="CD67" t="str">
        <f t="shared" si="131"/>
        <v>Partial</v>
      </c>
      <c r="CE67" t="str">
        <f t="shared" si="132"/>
        <v>Partial</v>
      </c>
      <c r="CF67" t="str">
        <f t="shared" si="133"/>
        <v>Partial</v>
      </c>
    </row>
    <row r="68" spans="73:84">
      <c r="BU68" s="4" t="s">
        <v>205</v>
      </c>
      <c r="BV68" t="str">
        <f t="shared" si="123"/>
        <v>Yes</v>
      </c>
      <c r="BW68" t="str">
        <f t="shared" si="124"/>
        <v>Yes</v>
      </c>
      <c r="BX68" t="str">
        <f t="shared" si="125"/>
        <v>Yes</v>
      </c>
      <c r="BY68" t="str">
        <f t="shared" si="126"/>
        <v>Yes</v>
      </c>
      <c r="BZ68" t="str">
        <f t="shared" si="127"/>
        <v>No</v>
      </c>
      <c r="CA68" t="str">
        <f t="shared" si="128"/>
        <v>No</v>
      </c>
      <c r="CB68" t="str">
        <f t="shared" si="129"/>
        <v>Partial</v>
      </c>
      <c r="CC68" t="str">
        <f t="shared" si="130"/>
        <v>No</v>
      </c>
      <c r="CD68" t="str">
        <f t="shared" si="131"/>
        <v>Partial</v>
      </c>
      <c r="CE68" t="str">
        <f t="shared" si="132"/>
        <v>Yes</v>
      </c>
      <c r="CF68" t="str">
        <f t="shared" si="133"/>
        <v>Partial</v>
      </c>
    </row>
    <row r="69" spans="73:84">
      <c r="BU69" s="4" t="s">
        <v>213</v>
      </c>
      <c r="BV69" t="str">
        <f t="shared" si="123"/>
        <v>Partial</v>
      </c>
      <c r="BW69" t="str">
        <f t="shared" si="124"/>
        <v>Partial</v>
      </c>
      <c r="BX69" t="str">
        <f t="shared" si="125"/>
        <v>Yes</v>
      </c>
      <c r="BY69" t="str">
        <f t="shared" si="126"/>
        <v>No</v>
      </c>
      <c r="BZ69" t="str">
        <f t="shared" si="127"/>
        <v>Partial</v>
      </c>
      <c r="CA69" t="str">
        <f t="shared" si="128"/>
        <v>Yes</v>
      </c>
      <c r="CB69" t="str">
        <f t="shared" si="129"/>
        <v>Yes</v>
      </c>
      <c r="CC69" t="str">
        <f t="shared" si="130"/>
        <v>No</v>
      </c>
      <c r="CD69" t="str">
        <f t="shared" si="131"/>
        <v>Partial</v>
      </c>
      <c r="CE69" t="str">
        <f t="shared" si="132"/>
        <v>Partial</v>
      </c>
      <c r="CF69" t="str">
        <f t="shared" si="133"/>
        <v>Yes</v>
      </c>
    </row>
    <row r="70" spans="73:84">
      <c r="BU70" s="4" t="s">
        <v>220</v>
      </c>
      <c r="BV70" t="str">
        <f t="shared" si="123"/>
        <v>Yes</v>
      </c>
      <c r="BW70" t="str">
        <f t="shared" si="124"/>
        <v>Yes</v>
      </c>
      <c r="BX70" t="str">
        <f t="shared" si="125"/>
        <v>No</v>
      </c>
      <c r="BY70" t="str">
        <f t="shared" si="126"/>
        <v>No</v>
      </c>
      <c r="BZ70" t="str">
        <f t="shared" si="127"/>
        <v>Partial</v>
      </c>
      <c r="CA70" t="str">
        <f t="shared" si="128"/>
        <v>Yes</v>
      </c>
      <c r="CB70" t="str">
        <f t="shared" si="129"/>
        <v>No</v>
      </c>
      <c r="CC70" t="str">
        <f t="shared" si="130"/>
        <v>No</v>
      </c>
      <c r="CD70" t="str">
        <f t="shared" si="131"/>
        <v>Partial</v>
      </c>
      <c r="CE70" t="str">
        <f t="shared" si="132"/>
        <v>Yes</v>
      </c>
      <c r="CF70" t="str">
        <f t="shared" si="133"/>
        <v>Yes</v>
      </c>
    </row>
    <row r="71" spans="73:84">
      <c r="BU71" s="4" t="s">
        <v>229</v>
      </c>
      <c r="BV71" t="str">
        <f t="shared" si="123"/>
        <v>Partial</v>
      </c>
      <c r="BW71" t="str">
        <f t="shared" si="124"/>
        <v>No</v>
      </c>
      <c r="BX71" t="str">
        <f t="shared" si="125"/>
        <v>Yes</v>
      </c>
      <c r="BY71" t="str">
        <f t="shared" si="126"/>
        <v>Yes</v>
      </c>
      <c r="BZ71" t="str">
        <f t="shared" si="127"/>
        <v>Yes</v>
      </c>
      <c r="CA71" t="str">
        <f t="shared" si="128"/>
        <v>Partial</v>
      </c>
      <c r="CB71" t="str">
        <f t="shared" si="129"/>
        <v>Partial</v>
      </c>
      <c r="CC71" t="str">
        <f t="shared" si="130"/>
        <v>Partial</v>
      </c>
      <c r="CD71" t="str">
        <f t="shared" si="131"/>
        <v>Partial</v>
      </c>
      <c r="CE71" t="str">
        <f t="shared" si="132"/>
        <v>Partial</v>
      </c>
      <c r="CF71" t="str">
        <f t="shared" si="133"/>
        <v>Yes</v>
      </c>
    </row>
    <row r="72" spans="73:84">
      <c r="BU72" s="4" t="s">
        <v>238</v>
      </c>
      <c r="BV72" t="str">
        <f t="shared" si="123"/>
        <v>No</v>
      </c>
      <c r="BW72" t="str">
        <f t="shared" si="124"/>
        <v>Partial</v>
      </c>
      <c r="BX72" t="str">
        <f t="shared" si="125"/>
        <v>Yes</v>
      </c>
      <c r="BY72" t="str">
        <f t="shared" si="126"/>
        <v>No</v>
      </c>
      <c r="BZ72" t="str">
        <f t="shared" si="127"/>
        <v>No</v>
      </c>
      <c r="CA72" t="str">
        <f t="shared" si="128"/>
        <v>No</v>
      </c>
      <c r="CB72" t="str">
        <f t="shared" si="129"/>
        <v>Partial</v>
      </c>
      <c r="CC72" t="str">
        <f t="shared" si="130"/>
        <v>No</v>
      </c>
      <c r="CD72" t="str">
        <f t="shared" si="131"/>
        <v>No</v>
      </c>
      <c r="CE72" t="str">
        <f t="shared" si="132"/>
        <v>Partial</v>
      </c>
      <c r="CF72" t="str">
        <f t="shared" si="133"/>
        <v>Partial</v>
      </c>
    </row>
    <row r="73" spans="73:84">
      <c r="BU73" s="4"/>
    </row>
    <row r="75" spans="73:84">
      <c r="BU75" s="99"/>
      <c r="BV75" s="100"/>
      <c r="BW75" s="101"/>
      <c r="BX75" s="101"/>
      <c r="BY75" s="101"/>
      <c r="BZ75" s="101"/>
      <c r="CA75" s="102"/>
      <c r="CB75" s="102"/>
      <c r="CC75" s="101"/>
      <c r="CD75" s="100"/>
      <c r="CE75" s="102"/>
      <c r="CF75" s="102"/>
    </row>
    <row r="76" spans="73:84">
      <c r="BU76" s="99"/>
      <c r="BV76" s="100"/>
      <c r="BW76" s="102"/>
      <c r="BX76" s="100"/>
      <c r="BY76" s="100"/>
      <c r="BZ76" s="101"/>
      <c r="CA76" s="102"/>
      <c r="CB76" s="102"/>
      <c r="CC76" s="100"/>
      <c r="CD76" s="100"/>
      <c r="CE76" s="100"/>
      <c r="CF76" s="100"/>
    </row>
    <row r="77" spans="73:84">
      <c r="BU77" s="99"/>
      <c r="BV77" s="102"/>
      <c r="BW77" s="102"/>
      <c r="BX77" s="102"/>
      <c r="BY77" s="102"/>
      <c r="BZ77" s="101"/>
      <c r="CA77" s="101"/>
      <c r="CB77" s="102"/>
      <c r="CC77" s="102"/>
      <c r="CD77" s="100"/>
      <c r="CE77" s="102"/>
      <c r="CF77" s="102"/>
    </row>
    <row r="78" spans="73:84">
      <c r="BU78" s="99"/>
      <c r="BV78" s="100"/>
      <c r="BW78" s="100"/>
      <c r="BX78" s="102"/>
      <c r="BY78" s="101"/>
      <c r="BZ78" s="100"/>
      <c r="CA78" s="102"/>
      <c r="CB78" s="102"/>
      <c r="CC78" s="101"/>
      <c r="CD78" s="100"/>
      <c r="CE78" s="102"/>
      <c r="CF78" s="102"/>
    </row>
    <row r="79" spans="73:84">
      <c r="BU79" s="99"/>
      <c r="BV79" s="102"/>
      <c r="BW79" s="102"/>
      <c r="BX79" s="101"/>
      <c r="BY79" s="101"/>
      <c r="BZ79" s="100"/>
      <c r="CA79" s="102"/>
      <c r="CB79" s="100"/>
      <c r="CC79" s="102"/>
      <c r="CD79" s="100"/>
      <c r="CE79" s="102"/>
      <c r="CF79" s="102"/>
    </row>
    <row r="80" spans="73:84">
      <c r="BU80" s="99"/>
      <c r="BV80" s="100"/>
      <c r="BW80" s="101"/>
      <c r="BX80" s="102"/>
      <c r="BY80" s="102"/>
      <c r="BZ80" s="102"/>
      <c r="CA80" s="100"/>
      <c r="CB80" s="102"/>
      <c r="CC80" s="102"/>
      <c r="CD80" s="102"/>
      <c r="CE80" s="102"/>
      <c r="CF80" s="102"/>
    </row>
    <row r="81" spans="73:90">
      <c r="BU81" s="99"/>
      <c r="BV81" s="102"/>
      <c r="BW81" s="100"/>
      <c r="BX81" s="102"/>
      <c r="BY81" s="101"/>
      <c r="BZ81" s="101"/>
      <c r="CA81" s="101"/>
      <c r="CB81" s="100"/>
      <c r="CC81" s="101"/>
      <c r="CD81" s="101"/>
      <c r="CE81" s="100"/>
      <c r="CF81" s="100"/>
    </row>
    <row r="87" spans="73:90">
      <c r="BV87" s="4"/>
      <c r="BW87" s="4"/>
      <c r="BX87" s="4"/>
      <c r="BY87" s="4"/>
      <c r="BZ87" s="4"/>
      <c r="CA87" s="4"/>
      <c r="CB87" s="4"/>
      <c r="CF87" s="99"/>
      <c r="CG87" s="99"/>
      <c r="CH87" s="99"/>
      <c r="CI87" s="99"/>
      <c r="CJ87" s="99"/>
      <c r="CK87" s="99"/>
      <c r="CL87" s="99"/>
    </row>
    <row r="88" spans="73:90">
      <c r="BV88" s="4" t="s">
        <v>191</v>
      </c>
      <c r="BW88" s="4" t="s">
        <v>198</v>
      </c>
      <c r="BX88" s="4" t="s">
        <v>205</v>
      </c>
      <c r="BY88" s="4" t="s">
        <v>213</v>
      </c>
      <c r="BZ88" s="4" t="s">
        <v>220</v>
      </c>
      <c r="CA88" s="4" t="s">
        <v>229</v>
      </c>
      <c r="CB88" s="4" t="s">
        <v>238</v>
      </c>
      <c r="CF88" s="100"/>
      <c r="CG88" s="100"/>
      <c r="CH88" s="102"/>
      <c r="CI88" s="100"/>
      <c r="CJ88" s="102"/>
      <c r="CK88" s="100"/>
      <c r="CL88" s="102"/>
    </row>
    <row r="89" spans="73:90">
      <c r="BU89" t="s">
        <v>447</v>
      </c>
      <c r="BV89" t="s">
        <v>454</v>
      </c>
      <c r="BW89" t="s">
        <v>454</v>
      </c>
      <c r="BX89" t="s">
        <v>172</v>
      </c>
      <c r="BY89" t="s">
        <v>454</v>
      </c>
      <c r="BZ89" t="s">
        <v>172</v>
      </c>
      <c r="CA89" t="s">
        <v>454</v>
      </c>
      <c r="CB89" t="s">
        <v>134</v>
      </c>
      <c r="CF89" s="101"/>
      <c r="CG89" s="102"/>
      <c r="CH89" s="102"/>
      <c r="CI89" s="100"/>
      <c r="CJ89" s="102"/>
      <c r="CK89" s="101"/>
      <c r="CL89" s="100"/>
    </row>
    <row r="90" spans="73:90">
      <c r="BU90" t="s">
        <v>436</v>
      </c>
      <c r="BV90" t="s">
        <v>134</v>
      </c>
      <c r="BW90" t="s">
        <v>172</v>
      </c>
      <c r="BX90" t="s">
        <v>172</v>
      </c>
      <c r="BY90" t="s">
        <v>454</v>
      </c>
      <c r="BZ90" t="s">
        <v>172</v>
      </c>
      <c r="CA90" t="s">
        <v>134</v>
      </c>
      <c r="CB90" t="s">
        <v>454</v>
      </c>
      <c r="CF90" s="101"/>
      <c r="CG90" s="100"/>
      <c r="CH90" s="102"/>
      <c r="CI90" s="102"/>
      <c r="CJ90" s="101"/>
      <c r="CK90" s="102"/>
      <c r="CL90" s="102"/>
    </row>
    <row r="91" spans="73:90">
      <c r="BU91" t="s">
        <v>437</v>
      </c>
      <c r="BV91" t="s">
        <v>134</v>
      </c>
      <c r="BW91" t="s">
        <v>454</v>
      </c>
      <c r="BX91" t="s">
        <v>172</v>
      </c>
      <c r="BY91" t="s">
        <v>172</v>
      </c>
      <c r="BZ91" t="s">
        <v>134</v>
      </c>
      <c r="CA91" t="s">
        <v>172</v>
      </c>
      <c r="CB91" t="s">
        <v>172</v>
      </c>
      <c r="CF91" s="101"/>
      <c r="CG91" s="100"/>
      <c r="CH91" s="102"/>
      <c r="CI91" s="101"/>
      <c r="CJ91" s="101"/>
      <c r="CK91" s="102"/>
      <c r="CL91" s="101"/>
    </row>
    <row r="92" spans="73:90">
      <c r="BU92" t="s">
        <v>17</v>
      </c>
      <c r="BV92" t="s">
        <v>134</v>
      </c>
      <c r="BW92" t="s">
        <v>454</v>
      </c>
      <c r="BX92" t="s">
        <v>172</v>
      </c>
      <c r="BY92" t="s">
        <v>134</v>
      </c>
      <c r="BZ92" t="s">
        <v>134</v>
      </c>
      <c r="CA92" t="s">
        <v>172</v>
      </c>
      <c r="CB92" t="s">
        <v>134</v>
      </c>
      <c r="CF92" s="101"/>
      <c r="CG92" s="101"/>
      <c r="CH92" s="101"/>
      <c r="CI92" s="100"/>
      <c r="CJ92" s="100"/>
      <c r="CK92" s="102"/>
      <c r="CL92" s="101"/>
    </row>
    <row r="93" spans="73:90">
      <c r="BU93" t="s">
        <v>18</v>
      </c>
      <c r="BV93" t="s">
        <v>134</v>
      </c>
      <c r="BW93" t="s">
        <v>134</v>
      </c>
      <c r="BX93" t="s">
        <v>134</v>
      </c>
      <c r="BY93" t="s">
        <v>454</v>
      </c>
      <c r="BZ93" t="s">
        <v>454</v>
      </c>
      <c r="CA93" t="s">
        <v>172</v>
      </c>
      <c r="CB93" t="s">
        <v>134</v>
      </c>
      <c r="CF93" s="102"/>
      <c r="CG93" s="102"/>
      <c r="CH93" s="101"/>
      <c r="CI93" s="102"/>
      <c r="CJ93" s="102"/>
      <c r="CK93" s="100"/>
      <c r="CL93" s="101"/>
    </row>
    <row r="94" spans="73:90">
      <c r="BU94" t="s">
        <v>448</v>
      </c>
      <c r="BV94" t="s">
        <v>172</v>
      </c>
      <c r="BW94" t="s">
        <v>172</v>
      </c>
      <c r="BX94" t="s">
        <v>134</v>
      </c>
      <c r="BY94" t="s">
        <v>172</v>
      </c>
      <c r="BZ94" t="s">
        <v>172</v>
      </c>
      <c r="CA94" t="s">
        <v>454</v>
      </c>
      <c r="CB94" t="s">
        <v>134</v>
      </c>
      <c r="CF94" s="102"/>
      <c r="CG94" s="102"/>
      <c r="CH94" s="102"/>
      <c r="CI94" s="102"/>
      <c r="CJ94" s="100"/>
      <c r="CK94" s="102"/>
      <c r="CL94" s="100"/>
    </row>
    <row r="95" spans="73:90">
      <c r="BU95" t="s">
        <v>449</v>
      </c>
      <c r="BV95" t="s">
        <v>454</v>
      </c>
      <c r="BW95" t="s">
        <v>172</v>
      </c>
      <c r="BX95" t="s">
        <v>454</v>
      </c>
      <c r="BY95" t="s">
        <v>172</v>
      </c>
      <c r="BZ95" t="s">
        <v>134</v>
      </c>
      <c r="CA95" t="s">
        <v>454</v>
      </c>
      <c r="CB95" t="s">
        <v>454</v>
      </c>
      <c r="CF95" s="101"/>
      <c r="CG95" s="100"/>
      <c r="CH95" s="102"/>
      <c r="CI95" s="101"/>
      <c r="CJ95" s="102"/>
      <c r="CK95" s="102"/>
      <c r="CL95" s="101"/>
    </row>
    <row r="96" spans="73:90">
      <c r="BU96" t="s">
        <v>450</v>
      </c>
      <c r="BV96" t="s">
        <v>134</v>
      </c>
      <c r="BW96" t="s">
        <v>454</v>
      </c>
      <c r="BX96" t="s">
        <v>134</v>
      </c>
      <c r="BY96" t="s">
        <v>134</v>
      </c>
      <c r="BZ96" t="s">
        <v>134</v>
      </c>
      <c r="CA96" t="s">
        <v>454</v>
      </c>
      <c r="CB96" t="s">
        <v>134</v>
      </c>
      <c r="CF96" s="100"/>
      <c r="CG96" s="100"/>
      <c r="CH96" s="100"/>
      <c r="CI96" s="100"/>
      <c r="CJ96" s="100"/>
      <c r="CK96" s="102"/>
      <c r="CL96" s="101"/>
    </row>
    <row r="97" spans="73:90">
      <c r="BU97" t="s">
        <v>451</v>
      </c>
      <c r="BV97" t="s">
        <v>454</v>
      </c>
      <c r="BW97" t="s">
        <v>454</v>
      </c>
      <c r="BX97" t="s">
        <v>454</v>
      </c>
      <c r="BY97" t="s">
        <v>454</v>
      </c>
      <c r="BZ97" t="s">
        <v>454</v>
      </c>
      <c r="CA97" t="s">
        <v>454</v>
      </c>
      <c r="CB97" t="s">
        <v>134</v>
      </c>
      <c r="CF97" s="102"/>
      <c r="CG97" s="100"/>
      <c r="CH97" s="102"/>
      <c r="CI97" s="102"/>
      <c r="CJ97" s="102"/>
      <c r="CK97" s="102"/>
      <c r="CL97" s="100"/>
    </row>
    <row r="98" spans="73:90">
      <c r="BU98" t="s">
        <v>452</v>
      </c>
      <c r="BV98" t="s">
        <v>454</v>
      </c>
      <c r="BW98" t="s">
        <v>454</v>
      </c>
      <c r="BX98" t="s">
        <v>172</v>
      </c>
      <c r="BY98" t="s">
        <v>454</v>
      </c>
      <c r="BZ98" t="s">
        <v>172</v>
      </c>
      <c r="CA98" t="s">
        <v>454</v>
      </c>
      <c r="CB98" t="s">
        <v>454</v>
      </c>
      <c r="CF98" s="102"/>
      <c r="CG98" s="100"/>
      <c r="CH98" s="102"/>
      <c r="CI98" s="102"/>
      <c r="CJ98" s="102"/>
      <c r="CK98" s="102"/>
      <c r="CL98" s="100"/>
    </row>
    <row r="99" spans="73:90">
      <c r="BU99" t="s">
        <v>453</v>
      </c>
      <c r="BV99" t="s">
        <v>172</v>
      </c>
      <c r="BW99" t="s">
        <v>454</v>
      </c>
      <c r="BX99" t="s">
        <v>454</v>
      </c>
      <c r="BY99" t="s">
        <v>172</v>
      </c>
      <c r="BZ99" t="s">
        <v>172</v>
      </c>
      <c r="CA99" t="s">
        <v>172</v>
      </c>
      <c r="CB99" t="s">
        <v>454</v>
      </c>
    </row>
  </sheetData>
  <mergeCells count="22">
    <mergeCell ref="AJ3:AM3"/>
    <mergeCell ref="D3:G3"/>
    <mergeCell ref="H3:O3"/>
    <mergeCell ref="P3:W3"/>
    <mergeCell ref="X3:AA3"/>
    <mergeCell ref="AB3:AI3"/>
    <mergeCell ref="D4:G4"/>
    <mergeCell ref="H4:O4"/>
    <mergeCell ref="P4:W4"/>
    <mergeCell ref="X4:AA4"/>
    <mergeCell ref="AB4:AE4"/>
    <mergeCell ref="AN3:AT3"/>
    <mergeCell ref="AU3:AY3"/>
    <mergeCell ref="AZ3:BH3"/>
    <mergeCell ref="BI3:BO3"/>
    <mergeCell ref="BP3:BU3"/>
    <mergeCell ref="BJ4:BK4"/>
    <mergeCell ref="BR4:BS4"/>
    <mergeCell ref="AF4:AI4"/>
    <mergeCell ref="AN4:AR4"/>
    <mergeCell ref="AU4:AY4"/>
    <mergeCell ref="AZ4:BE4"/>
  </mergeCells>
  <conditionalFormatting sqref="BV66:CF73">
    <cfRule type="containsText" dxfId="238" priority="361" operator="containsText" text="Yes">
      <formula>NOT(ISERROR(SEARCH("Yes",BV66)))</formula>
    </cfRule>
    <cfRule type="containsText" dxfId="237" priority="362" operator="containsText" text="No">
      <formula>NOT(ISERROR(SEARCH("No",BV66)))</formula>
    </cfRule>
  </conditionalFormatting>
  <conditionalFormatting sqref="BW80 BY78 BX79:BY79 BW75:BZ75 BZ76 BZ77:CA77 CC75 CC78 BY81:CA81 CC81:CD81">
    <cfRule type="containsText" dxfId="236" priority="354" operator="containsText" text="Yes">
      <formula>NOT(ISERROR(SEARCH("Yes",BW75)))</formula>
    </cfRule>
    <cfRule type="containsText" dxfId="235" priority="355" operator="containsText" text="No">
      <formula>NOT(ISERROR(SEARCH("No",BW75)))</formula>
    </cfRule>
  </conditionalFormatting>
  <conditionalFormatting sqref="BV77">
    <cfRule type="containsText" dxfId="234" priority="352" operator="containsText" text="Yes">
      <formula>NOT(ISERROR(SEARCH("Yes",BV77)))</formula>
    </cfRule>
    <cfRule type="containsText" dxfId="233" priority="353" operator="containsText" text="No">
      <formula>NOT(ISERROR(SEARCH("No",BV77)))</formula>
    </cfRule>
  </conditionalFormatting>
  <conditionalFormatting sqref="BV79">
    <cfRule type="containsText" dxfId="232" priority="350" operator="containsText" text="Yes">
      <formula>NOT(ISERROR(SEARCH("Yes",BV79)))</formula>
    </cfRule>
    <cfRule type="containsText" dxfId="231" priority="351" operator="containsText" text="No">
      <formula>NOT(ISERROR(SEARCH("No",BV79)))</formula>
    </cfRule>
  </conditionalFormatting>
  <conditionalFormatting sqref="BV81">
    <cfRule type="containsText" dxfId="230" priority="348" operator="containsText" text="Yes">
      <formula>NOT(ISERROR(SEARCH("Yes",BV81)))</formula>
    </cfRule>
    <cfRule type="containsText" dxfId="229" priority="349" operator="containsText" text="No">
      <formula>NOT(ISERROR(SEARCH("No",BV81)))</formula>
    </cfRule>
  </conditionalFormatting>
  <conditionalFormatting sqref="BW76:BW77">
    <cfRule type="containsText" dxfId="228" priority="346" operator="containsText" text="Yes">
      <formula>NOT(ISERROR(SEARCH("Yes",BW76)))</formula>
    </cfRule>
    <cfRule type="containsText" dxfId="227" priority="347" operator="containsText" text="No">
      <formula>NOT(ISERROR(SEARCH("No",BW76)))</formula>
    </cfRule>
  </conditionalFormatting>
  <conditionalFormatting sqref="BW79">
    <cfRule type="containsText" dxfId="226" priority="344" operator="containsText" text="Yes">
      <formula>NOT(ISERROR(SEARCH("Yes",BW79)))</formula>
    </cfRule>
    <cfRule type="containsText" dxfId="225" priority="345" operator="containsText" text="No">
      <formula>NOT(ISERROR(SEARCH("No",BW79)))</formula>
    </cfRule>
  </conditionalFormatting>
  <conditionalFormatting sqref="BX77:BX78">
    <cfRule type="containsText" dxfId="224" priority="342" operator="containsText" text="Yes">
      <formula>NOT(ISERROR(SEARCH("Yes",BX77)))</formula>
    </cfRule>
    <cfRule type="containsText" dxfId="223" priority="343" operator="containsText" text="No">
      <formula>NOT(ISERROR(SEARCH("No",BX77)))</formula>
    </cfRule>
  </conditionalFormatting>
  <conditionalFormatting sqref="BX80:BX81">
    <cfRule type="containsText" dxfId="222" priority="340" operator="containsText" text="Yes">
      <formula>NOT(ISERROR(SEARCH("Yes",BX80)))</formula>
    </cfRule>
    <cfRule type="containsText" dxfId="221" priority="341" operator="containsText" text="No">
      <formula>NOT(ISERROR(SEARCH("No",BX80)))</formula>
    </cfRule>
  </conditionalFormatting>
  <conditionalFormatting sqref="BY80">
    <cfRule type="containsText" dxfId="220" priority="338" operator="containsText" text="Yes">
      <formula>NOT(ISERROR(SEARCH("Yes",BY80)))</formula>
    </cfRule>
    <cfRule type="containsText" dxfId="219" priority="339" operator="containsText" text="No">
      <formula>NOT(ISERROR(SEARCH("No",BY80)))</formula>
    </cfRule>
  </conditionalFormatting>
  <conditionalFormatting sqref="BY77">
    <cfRule type="containsText" dxfId="218" priority="336" operator="containsText" text="Yes">
      <formula>NOT(ISERROR(SEARCH("Yes",BY77)))</formula>
    </cfRule>
    <cfRule type="containsText" dxfId="217" priority="337" operator="containsText" text="No">
      <formula>NOT(ISERROR(SEARCH("No",BY77)))</formula>
    </cfRule>
  </conditionalFormatting>
  <conditionalFormatting sqref="BZ80">
    <cfRule type="containsText" dxfId="216" priority="334" operator="containsText" text="Yes">
      <formula>NOT(ISERROR(SEARCH("Yes",BZ80)))</formula>
    </cfRule>
    <cfRule type="containsText" dxfId="215" priority="335" operator="containsText" text="No">
      <formula>NOT(ISERROR(SEARCH("No",BZ80)))</formula>
    </cfRule>
  </conditionalFormatting>
  <conditionalFormatting sqref="CA75:CA76">
    <cfRule type="containsText" dxfId="214" priority="332" operator="containsText" text="Yes">
      <formula>NOT(ISERROR(SEARCH("Yes",CA75)))</formula>
    </cfRule>
    <cfRule type="containsText" dxfId="213" priority="333" operator="containsText" text="No">
      <formula>NOT(ISERROR(SEARCH("No",CA75)))</formula>
    </cfRule>
  </conditionalFormatting>
  <conditionalFormatting sqref="CA78:CA79">
    <cfRule type="containsText" dxfId="212" priority="330" operator="containsText" text="Yes">
      <formula>NOT(ISERROR(SEARCH("Yes",CA78)))</formula>
    </cfRule>
    <cfRule type="containsText" dxfId="211" priority="331" operator="containsText" text="No">
      <formula>NOT(ISERROR(SEARCH("No",CA78)))</formula>
    </cfRule>
  </conditionalFormatting>
  <conditionalFormatting sqref="CB76">
    <cfRule type="containsText" dxfId="210" priority="328" operator="containsText" text="Yes">
      <formula>NOT(ISERROR(SEARCH("Yes",CB76)))</formula>
    </cfRule>
    <cfRule type="containsText" dxfId="209" priority="329" operator="containsText" text="No">
      <formula>NOT(ISERROR(SEARCH("No",CB76)))</formula>
    </cfRule>
  </conditionalFormatting>
  <conditionalFormatting sqref="CB78">
    <cfRule type="containsText" dxfId="208" priority="326" operator="containsText" text="Yes">
      <formula>NOT(ISERROR(SEARCH("Yes",CB78)))</formula>
    </cfRule>
    <cfRule type="containsText" dxfId="207" priority="327" operator="containsText" text="No">
      <formula>NOT(ISERROR(SEARCH("No",CB78)))</formula>
    </cfRule>
  </conditionalFormatting>
  <conditionalFormatting sqref="CB80">
    <cfRule type="containsText" dxfId="206" priority="324" operator="containsText" text="Yes">
      <formula>NOT(ISERROR(SEARCH("Yes",CB80)))</formula>
    </cfRule>
    <cfRule type="containsText" dxfId="205" priority="325" operator="containsText" text="No">
      <formula>NOT(ISERROR(SEARCH("No",CB80)))</formula>
    </cfRule>
  </conditionalFormatting>
  <conditionalFormatting sqref="CC77">
    <cfRule type="containsText" dxfId="204" priority="322" operator="containsText" text="Yes">
      <formula>NOT(ISERROR(SEARCH("Yes",CC77)))</formula>
    </cfRule>
    <cfRule type="containsText" dxfId="203" priority="323" operator="containsText" text="No">
      <formula>NOT(ISERROR(SEARCH("No",CC77)))</formula>
    </cfRule>
  </conditionalFormatting>
  <conditionalFormatting sqref="CC79">
    <cfRule type="containsText" dxfId="202" priority="320" operator="containsText" text="Yes">
      <formula>NOT(ISERROR(SEARCH("Yes",CC79)))</formula>
    </cfRule>
    <cfRule type="containsText" dxfId="201" priority="321" operator="containsText" text="No">
      <formula>NOT(ISERROR(SEARCH("No",CC79)))</formula>
    </cfRule>
  </conditionalFormatting>
  <conditionalFormatting sqref="CC80">
    <cfRule type="containsText" dxfId="200" priority="318" operator="containsText" text="Yes">
      <formula>NOT(ISERROR(SEARCH("Yes",CC80)))</formula>
    </cfRule>
    <cfRule type="containsText" dxfId="199" priority="319" operator="containsText" text="No">
      <formula>NOT(ISERROR(SEARCH("No",CC80)))</formula>
    </cfRule>
  </conditionalFormatting>
  <conditionalFormatting sqref="CD80">
    <cfRule type="containsText" dxfId="198" priority="316" operator="containsText" text="Yes">
      <formula>NOT(ISERROR(SEARCH("Yes",CD80)))</formula>
    </cfRule>
    <cfRule type="containsText" dxfId="197" priority="317" operator="containsText" text="No">
      <formula>NOT(ISERROR(SEARCH("No",CD80)))</formula>
    </cfRule>
  </conditionalFormatting>
  <conditionalFormatting sqref="CE75">
    <cfRule type="containsText" dxfId="196" priority="314" operator="containsText" text="Yes">
      <formula>NOT(ISERROR(SEARCH("Yes",CE75)))</formula>
    </cfRule>
    <cfRule type="containsText" dxfId="195" priority="315" operator="containsText" text="No">
      <formula>NOT(ISERROR(SEARCH("No",CE75)))</formula>
    </cfRule>
  </conditionalFormatting>
  <conditionalFormatting sqref="CE77">
    <cfRule type="containsText" dxfId="194" priority="312" operator="containsText" text="Yes">
      <formula>NOT(ISERROR(SEARCH("Yes",CE77)))</formula>
    </cfRule>
    <cfRule type="containsText" dxfId="193" priority="313" operator="containsText" text="No">
      <formula>NOT(ISERROR(SEARCH("No",CE77)))</formula>
    </cfRule>
  </conditionalFormatting>
  <conditionalFormatting sqref="CE78">
    <cfRule type="containsText" dxfId="192" priority="310" operator="containsText" text="Yes">
      <formula>NOT(ISERROR(SEARCH("Yes",CE78)))</formula>
    </cfRule>
    <cfRule type="containsText" dxfId="191" priority="311" operator="containsText" text="No">
      <formula>NOT(ISERROR(SEARCH("No",CE78)))</formula>
    </cfRule>
  </conditionalFormatting>
  <conditionalFormatting sqref="CE79">
    <cfRule type="containsText" dxfId="190" priority="308" operator="containsText" text="Yes">
      <formula>NOT(ISERROR(SEARCH("Yes",CE79)))</formula>
    </cfRule>
    <cfRule type="containsText" dxfId="189" priority="309" operator="containsText" text="No">
      <formula>NOT(ISERROR(SEARCH("No",CE79)))</formula>
    </cfRule>
  </conditionalFormatting>
  <conditionalFormatting sqref="CE80">
    <cfRule type="containsText" dxfId="188" priority="306" operator="containsText" text="Yes">
      <formula>NOT(ISERROR(SEARCH("Yes",CE80)))</formula>
    </cfRule>
    <cfRule type="containsText" dxfId="187" priority="307" operator="containsText" text="No">
      <formula>NOT(ISERROR(SEARCH("No",CE80)))</formula>
    </cfRule>
  </conditionalFormatting>
  <conditionalFormatting sqref="CF75">
    <cfRule type="containsText" dxfId="186" priority="304" operator="containsText" text="Yes">
      <formula>NOT(ISERROR(SEARCH("Yes",CF75)))</formula>
    </cfRule>
    <cfRule type="containsText" dxfId="185" priority="305" operator="containsText" text="No">
      <formula>NOT(ISERROR(SEARCH("No",CF75)))</formula>
    </cfRule>
  </conditionalFormatting>
  <conditionalFormatting sqref="CF77">
    <cfRule type="containsText" dxfId="184" priority="302" operator="containsText" text="Yes">
      <formula>NOT(ISERROR(SEARCH("Yes",CF77)))</formula>
    </cfRule>
    <cfRule type="containsText" dxfId="183" priority="303" operator="containsText" text="No">
      <formula>NOT(ISERROR(SEARCH("No",CF77)))</formula>
    </cfRule>
  </conditionalFormatting>
  <conditionalFormatting sqref="CF78">
    <cfRule type="containsText" dxfId="182" priority="300" operator="containsText" text="Yes">
      <formula>NOT(ISERROR(SEARCH("Yes",CF78)))</formula>
    </cfRule>
    <cfRule type="containsText" dxfId="181" priority="301" operator="containsText" text="No">
      <formula>NOT(ISERROR(SEARCH("No",CF78)))</formula>
    </cfRule>
  </conditionalFormatting>
  <conditionalFormatting sqref="CF79">
    <cfRule type="containsText" dxfId="180" priority="298" operator="containsText" text="Yes">
      <formula>NOT(ISERROR(SEARCH("Yes",CF79)))</formula>
    </cfRule>
    <cfRule type="containsText" dxfId="179" priority="299" operator="containsText" text="No">
      <formula>NOT(ISERROR(SEARCH("No",CF79)))</formula>
    </cfRule>
  </conditionalFormatting>
  <conditionalFormatting sqref="CF80">
    <cfRule type="containsText" dxfId="178" priority="296" operator="containsText" text="Yes">
      <formula>NOT(ISERROR(SEARCH("Yes",CF80)))</formula>
    </cfRule>
    <cfRule type="containsText" dxfId="177" priority="297" operator="containsText" text="No">
      <formula>NOT(ISERROR(SEARCH("No",CF80)))</formula>
    </cfRule>
  </conditionalFormatting>
  <conditionalFormatting sqref="CB75">
    <cfRule type="containsText" dxfId="176" priority="294" operator="containsText" text="Yes">
      <formula>NOT(ISERROR(SEARCH("Yes",CB75)))</formula>
    </cfRule>
    <cfRule type="containsText" dxfId="175" priority="295" operator="containsText" text="No">
      <formula>NOT(ISERROR(SEARCH("No",CB75)))</formula>
    </cfRule>
  </conditionalFormatting>
  <conditionalFormatting sqref="CB77">
    <cfRule type="containsText" dxfId="174" priority="292" operator="containsText" text="Yes">
      <formula>NOT(ISERROR(SEARCH("Yes",CB77)))</formula>
    </cfRule>
    <cfRule type="containsText" dxfId="173" priority="293" operator="containsText" text="No">
      <formula>NOT(ISERROR(SEARCH("No",CB77)))</formula>
    </cfRule>
  </conditionalFormatting>
  <conditionalFormatting sqref="BU66:CF72 BU65">
    <cfRule type="containsText" dxfId="172" priority="223" operator="containsText" text="Partial">
      <formula>NOT(ISERROR(SEARCH("Partial",BU65)))</formula>
    </cfRule>
  </conditionalFormatting>
  <conditionalFormatting sqref="BU87:CB87">
    <cfRule type="containsText" dxfId="171" priority="217" operator="containsText" text="Partial">
      <formula>NOT(ISERROR(SEARCH("Partial",BU87)))</formula>
    </cfRule>
  </conditionalFormatting>
  <conditionalFormatting sqref="BV75:BV76">
    <cfRule type="containsText" dxfId="170" priority="177" operator="containsText" text="Yes">
      <formula>NOT(ISERROR(SEARCH("Yes",BV75)))</formula>
    </cfRule>
    <cfRule type="containsText" dxfId="169" priority="178" operator="containsText" text="No">
      <formula>NOT(ISERROR(SEARCH("No",BV75)))</formula>
    </cfRule>
  </conditionalFormatting>
  <conditionalFormatting sqref="BV75:BV76">
    <cfRule type="containsText" dxfId="168" priority="176" operator="containsText" text="Partial">
      <formula>NOT(ISERROR(SEARCH("Partial",BV75)))</formula>
    </cfRule>
  </conditionalFormatting>
  <conditionalFormatting sqref="BV78">
    <cfRule type="containsText" dxfId="167" priority="174" operator="containsText" text="Yes">
      <formula>NOT(ISERROR(SEARCH("Yes",BV78)))</formula>
    </cfRule>
    <cfRule type="containsText" dxfId="166" priority="175" operator="containsText" text="No">
      <formula>NOT(ISERROR(SEARCH("No",BV78)))</formula>
    </cfRule>
  </conditionalFormatting>
  <conditionalFormatting sqref="BV78">
    <cfRule type="containsText" dxfId="165" priority="173" operator="containsText" text="Partial">
      <formula>NOT(ISERROR(SEARCH("Partial",BV78)))</formula>
    </cfRule>
  </conditionalFormatting>
  <conditionalFormatting sqref="BV80">
    <cfRule type="containsText" dxfId="164" priority="171" operator="containsText" text="Yes">
      <formula>NOT(ISERROR(SEARCH("Yes",BV80)))</formula>
    </cfRule>
    <cfRule type="containsText" dxfId="163" priority="172" operator="containsText" text="No">
      <formula>NOT(ISERROR(SEARCH("No",BV80)))</formula>
    </cfRule>
  </conditionalFormatting>
  <conditionalFormatting sqref="BV80">
    <cfRule type="containsText" dxfId="162" priority="170" operator="containsText" text="Partial">
      <formula>NOT(ISERROR(SEARCH("Partial",BV80)))</formula>
    </cfRule>
  </conditionalFormatting>
  <conditionalFormatting sqref="BW78">
    <cfRule type="containsText" dxfId="161" priority="168" operator="containsText" text="Yes">
      <formula>NOT(ISERROR(SEARCH("Yes",BW78)))</formula>
    </cfRule>
    <cfRule type="containsText" dxfId="160" priority="169" operator="containsText" text="No">
      <formula>NOT(ISERROR(SEARCH("No",BW78)))</formula>
    </cfRule>
  </conditionalFormatting>
  <conditionalFormatting sqref="BW78">
    <cfRule type="containsText" dxfId="159" priority="167" operator="containsText" text="Partial">
      <formula>NOT(ISERROR(SEARCH("Partial",BW78)))</formula>
    </cfRule>
  </conditionalFormatting>
  <conditionalFormatting sqref="BW81">
    <cfRule type="containsText" dxfId="158" priority="165" operator="containsText" text="Yes">
      <formula>NOT(ISERROR(SEARCH("Yes",BW81)))</formula>
    </cfRule>
    <cfRule type="containsText" dxfId="157" priority="166" operator="containsText" text="No">
      <formula>NOT(ISERROR(SEARCH("No",BW81)))</formula>
    </cfRule>
  </conditionalFormatting>
  <conditionalFormatting sqref="BW81">
    <cfRule type="containsText" dxfId="156" priority="164" operator="containsText" text="Partial">
      <formula>NOT(ISERROR(SEARCH("Partial",BW81)))</formula>
    </cfRule>
  </conditionalFormatting>
  <conditionalFormatting sqref="BX76">
    <cfRule type="containsText" dxfId="155" priority="162" operator="containsText" text="Yes">
      <formula>NOT(ISERROR(SEARCH("Yes",BX76)))</formula>
    </cfRule>
    <cfRule type="containsText" dxfId="154" priority="163" operator="containsText" text="No">
      <formula>NOT(ISERROR(SEARCH("No",BX76)))</formula>
    </cfRule>
  </conditionalFormatting>
  <conditionalFormatting sqref="BX76">
    <cfRule type="containsText" dxfId="153" priority="161" operator="containsText" text="Partial">
      <formula>NOT(ISERROR(SEARCH("Partial",BX76)))</formula>
    </cfRule>
  </conditionalFormatting>
  <conditionalFormatting sqref="BY76">
    <cfRule type="containsText" dxfId="152" priority="159" operator="containsText" text="Yes">
      <formula>NOT(ISERROR(SEARCH("Yes",BY76)))</formula>
    </cfRule>
    <cfRule type="containsText" dxfId="151" priority="160" operator="containsText" text="No">
      <formula>NOT(ISERROR(SEARCH("No",BY76)))</formula>
    </cfRule>
  </conditionalFormatting>
  <conditionalFormatting sqref="BY76">
    <cfRule type="containsText" dxfId="150" priority="158" operator="containsText" text="Partial">
      <formula>NOT(ISERROR(SEARCH("Partial",BY76)))</formula>
    </cfRule>
  </conditionalFormatting>
  <conditionalFormatting sqref="BZ78:BZ79">
    <cfRule type="containsText" dxfId="149" priority="156" operator="containsText" text="Yes">
      <formula>NOT(ISERROR(SEARCH("Yes",BZ78)))</formula>
    </cfRule>
    <cfRule type="containsText" dxfId="148" priority="157" operator="containsText" text="No">
      <formula>NOT(ISERROR(SEARCH("No",BZ78)))</formula>
    </cfRule>
  </conditionalFormatting>
  <conditionalFormatting sqref="BZ78:BZ79">
    <cfRule type="containsText" dxfId="147" priority="155" operator="containsText" text="Partial">
      <formula>NOT(ISERROR(SEARCH("Partial",BZ78)))</formula>
    </cfRule>
  </conditionalFormatting>
  <conditionalFormatting sqref="CA80">
    <cfRule type="containsText" dxfId="146" priority="153" operator="containsText" text="Yes">
      <formula>NOT(ISERROR(SEARCH("Yes",CA80)))</formula>
    </cfRule>
    <cfRule type="containsText" dxfId="145" priority="154" operator="containsText" text="No">
      <formula>NOT(ISERROR(SEARCH("No",CA80)))</formula>
    </cfRule>
  </conditionalFormatting>
  <conditionalFormatting sqref="CA80">
    <cfRule type="containsText" dxfId="144" priority="152" operator="containsText" text="Partial">
      <formula>NOT(ISERROR(SEARCH("Partial",CA80)))</formula>
    </cfRule>
  </conditionalFormatting>
  <conditionalFormatting sqref="CB81">
    <cfRule type="containsText" dxfId="143" priority="150" operator="containsText" text="Yes">
      <formula>NOT(ISERROR(SEARCH("Yes",CB81)))</formula>
    </cfRule>
    <cfRule type="containsText" dxfId="142" priority="151" operator="containsText" text="No">
      <formula>NOT(ISERROR(SEARCH("No",CB81)))</formula>
    </cfRule>
  </conditionalFormatting>
  <conditionalFormatting sqref="CB81">
    <cfRule type="containsText" dxfId="141" priority="149" operator="containsText" text="Partial">
      <formula>NOT(ISERROR(SEARCH("Partial",CB81)))</formula>
    </cfRule>
  </conditionalFormatting>
  <conditionalFormatting sqref="CB79">
    <cfRule type="containsText" dxfId="140" priority="147" operator="containsText" text="Yes">
      <formula>NOT(ISERROR(SEARCH("Yes",CB79)))</formula>
    </cfRule>
    <cfRule type="containsText" dxfId="139" priority="148" operator="containsText" text="No">
      <formula>NOT(ISERROR(SEARCH("No",CB79)))</formula>
    </cfRule>
  </conditionalFormatting>
  <conditionalFormatting sqref="CB79">
    <cfRule type="containsText" dxfId="138" priority="146" operator="containsText" text="Partial">
      <formula>NOT(ISERROR(SEARCH("Partial",CB79)))</formula>
    </cfRule>
  </conditionalFormatting>
  <conditionalFormatting sqref="CD75:CD79">
    <cfRule type="containsText" dxfId="137" priority="144" operator="containsText" text="Yes">
      <formula>NOT(ISERROR(SEARCH("Yes",CD75)))</formula>
    </cfRule>
    <cfRule type="containsText" dxfId="136" priority="145" operator="containsText" text="No">
      <formula>NOT(ISERROR(SEARCH("No",CD75)))</formula>
    </cfRule>
  </conditionalFormatting>
  <conditionalFormatting sqref="CD75:CD79">
    <cfRule type="containsText" dxfId="135" priority="143" operator="containsText" text="Partial">
      <formula>NOT(ISERROR(SEARCH("Partial",CD75)))</formula>
    </cfRule>
  </conditionalFormatting>
  <conditionalFormatting sqref="CE76">
    <cfRule type="containsText" dxfId="134" priority="141" operator="containsText" text="Yes">
      <formula>NOT(ISERROR(SEARCH("Yes",CE76)))</formula>
    </cfRule>
    <cfRule type="containsText" dxfId="133" priority="142" operator="containsText" text="No">
      <formula>NOT(ISERROR(SEARCH("No",CE76)))</formula>
    </cfRule>
  </conditionalFormatting>
  <conditionalFormatting sqref="CE76">
    <cfRule type="containsText" dxfId="132" priority="140" operator="containsText" text="Partial">
      <formula>NOT(ISERROR(SEARCH("Partial",CE76)))</formula>
    </cfRule>
  </conditionalFormatting>
  <conditionalFormatting sqref="CF76">
    <cfRule type="containsText" dxfId="131" priority="138" operator="containsText" text="Yes">
      <formula>NOT(ISERROR(SEARCH("Yes",CF76)))</formula>
    </cfRule>
    <cfRule type="containsText" dxfId="130" priority="139" operator="containsText" text="No">
      <formula>NOT(ISERROR(SEARCH("No",CF76)))</formula>
    </cfRule>
  </conditionalFormatting>
  <conditionalFormatting sqref="CF76">
    <cfRule type="containsText" dxfId="129" priority="137" operator="containsText" text="Partial">
      <formula>NOT(ISERROR(SEARCH("Partial",CF76)))</formula>
    </cfRule>
  </conditionalFormatting>
  <conditionalFormatting sqref="CE81">
    <cfRule type="containsText" dxfId="128" priority="135" operator="containsText" text="Yes">
      <formula>NOT(ISERROR(SEARCH("Yes",CE81)))</formula>
    </cfRule>
    <cfRule type="containsText" dxfId="127" priority="136" operator="containsText" text="No">
      <formula>NOT(ISERROR(SEARCH("No",CE81)))</formula>
    </cfRule>
  </conditionalFormatting>
  <conditionalFormatting sqref="CE81">
    <cfRule type="containsText" dxfId="126" priority="134" operator="containsText" text="Partial">
      <formula>NOT(ISERROR(SEARCH("Partial",CE81)))</formula>
    </cfRule>
  </conditionalFormatting>
  <conditionalFormatting sqref="CF81">
    <cfRule type="containsText" dxfId="125" priority="132" operator="containsText" text="Yes">
      <formula>NOT(ISERROR(SEARCH("Yes",CF81)))</formula>
    </cfRule>
    <cfRule type="containsText" dxfId="124" priority="133" operator="containsText" text="No">
      <formula>NOT(ISERROR(SEARCH("No",CF81)))</formula>
    </cfRule>
  </conditionalFormatting>
  <conditionalFormatting sqref="CF81">
    <cfRule type="containsText" dxfId="123" priority="131" operator="containsText" text="Partial">
      <formula>NOT(ISERROR(SEARCH("Partial",CF81)))</formula>
    </cfRule>
  </conditionalFormatting>
  <conditionalFormatting sqref="CC76">
    <cfRule type="containsText" dxfId="122" priority="129" operator="containsText" text="Yes">
      <formula>NOT(ISERROR(SEARCH("Yes",CC76)))</formula>
    </cfRule>
    <cfRule type="containsText" dxfId="121" priority="130" operator="containsText" text="No">
      <formula>NOT(ISERROR(SEARCH("No",CC76)))</formula>
    </cfRule>
  </conditionalFormatting>
  <conditionalFormatting sqref="CC76">
    <cfRule type="containsText" dxfId="120" priority="128" operator="containsText" text="Partial">
      <formula>NOT(ISERROR(SEARCH("Partial",CC76)))</formula>
    </cfRule>
  </conditionalFormatting>
  <conditionalFormatting sqref="CK89 CI91 CJ90:CJ91 CF89:CF92 CG92 CH92:CH93 CF95 CI95 CL91:CL93 CL95:CL96">
    <cfRule type="containsText" dxfId="119" priority="126" operator="containsText" text="Yes">
      <formula>NOT(ISERROR(SEARCH("Yes",CF89)))</formula>
    </cfRule>
    <cfRule type="containsText" dxfId="118" priority="127" operator="containsText" text="No">
      <formula>NOT(ISERROR(SEARCH("No",CF89)))</formula>
    </cfRule>
  </conditionalFormatting>
  <conditionalFormatting sqref="CH88">
    <cfRule type="containsText" dxfId="117" priority="124" operator="containsText" text="Yes">
      <formula>NOT(ISERROR(SEARCH("Yes",CH88)))</formula>
    </cfRule>
    <cfRule type="containsText" dxfId="116" priority="125" operator="containsText" text="No">
      <formula>NOT(ISERROR(SEARCH("No",CH88)))</formula>
    </cfRule>
  </conditionalFormatting>
  <conditionalFormatting sqref="CJ88">
    <cfRule type="containsText" dxfId="115" priority="122" operator="containsText" text="Yes">
      <formula>NOT(ISERROR(SEARCH("Yes",CJ88)))</formula>
    </cfRule>
    <cfRule type="containsText" dxfId="114" priority="123" operator="containsText" text="No">
      <formula>NOT(ISERROR(SEARCH("No",CJ88)))</formula>
    </cfRule>
  </conditionalFormatting>
  <conditionalFormatting sqref="CL88">
    <cfRule type="containsText" dxfId="113" priority="120" operator="containsText" text="Yes">
      <formula>NOT(ISERROR(SEARCH("Yes",CL88)))</formula>
    </cfRule>
    <cfRule type="containsText" dxfId="112" priority="121" operator="containsText" text="No">
      <formula>NOT(ISERROR(SEARCH("No",CL88)))</formula>
    </cfRule>
  </conditionalFormatting>
  <conditionalFormatting sqref="CG89:CH89">
    <cfRule type="containsText" dxfId="111" priority="118" operator="containsText" text="Yes">
      <formula>NOT(ISERROR(SEARCH("Yes",CG89)))</formula>
    </cfRule>
    <cfRule type="containsText" dxfId="110" priority="119" operator="containsText" text="No">
      <formula>NOT(ISERROR(SEARCH("No",CG89)))</formula>
    </cfRule>
  </conditionalFormatting>
  <conditionalFormatting sqref="CJ89">
    <cfRule type="containsText" dxfId="109" priority="116" operator="containsText" text="Yes">
      <formula>NOT(ISERROR(SEARCH("Yes",CJ89)))</formula>
    </cfRule>
    <cfRule type="containsText" dxfId="108" priority="117" operator="containsText" text="No">
      <formula>NOT(ISERROR(SEARCH("No",CJ89)))</formula>
    </cfRule>
  </conditionalFormatting>
  <conditionalFormatting sqref="CH90:CI90">
    <cfRule type="containsText" dxfId="107" priority="114" operator="containsText" text="Yes">
      <formula>NOT(ISERROR(SEARCH("Yes",CH90)))</formula>
    </cfRule>
    <cfRule type="containsText" dxfId="106" priority="115" operator="containsText" text="No">
      <formula>NOT(ISERROR(SEARCH("No",CH90)))</formula>
    </cfRule>
  </conditionalFormatting>
  <conditionalFormatting sqref="CK90:CL90">
    <cfRule type="containsText" dxfId="105" priority="112" operator="containsText" text="Yes">
      <formula>NOT(ISERROR(SEARCH("Yes",CK90)))</formula>
    </cfRule>
    <cfRule type="containsText" dxfId="104" priority="113" operator="containsText" text="No">
      <formula>NOT(ISERROR(SEARCH("No",CK90)))</formula>
    </cfRule>
  </conditionalFormatting>
  <conditionalFormatting sqref="CK91">
    <cfRule type="containsText" dxfId="103" priority="110" operator="containsText" text="Yes">
      <formula>NOT(ISERROR(SEARCH("Yes",CK91)))</formula>
    </cfRule>
    <cfRule type="containsText" dxfId="102" priority="111" operator="containsText" text="No">
      <formula>NOT(ISERROR(SEARCH("No",CK91)))</formula>
    </cfRule>
  </conditionalFormatting>
  <conditionalFormatting sqref="CH91">
    <cfRule type="containsText" dxfId="101" priority="108" operator="containsText" text="Yes">
      <formula>NOT(ISERROR(SEARCH("Yes",CH91)))</formula>
    </cfRule>
    <cfRule type="containsText" dxfId="100" priority="109" operator="containsText" text="No">
      <formula>NOT(ISERROR(SEARCH("No",CH91)))</formula>
    </cfRule>
  </conditionalFormatting>
  <conditionalFormatting sqref="CK92">
    <cfRule type="containsText" dxfId="99" priority="106" operator="containsText" text="Yes">
      <formula>NOT(ISERROR(SEARCH("Yes",CK92)))</formula>
    </cfRule>
    <cfRule type="containsText" dxfId="98" priority="107" operator="containsText" text="No">
      <formula>NOT(ISERROR(SEARCH("No",CK92)))</formula>
    </cfRule>
  </conditionalFormatting>
  <conditionalFormatting sqref="CF93:CG93">
    <cfRule type="containsText" dxfId="97" priority="104" operator="containsText" text="Yes">
      <formula>NOT(ISERROR(SEARCH("Yes",CF93)))</formula>
    </cfRule>
    <cfRule type="containsText" dxfId="96" priority="105" operator="containsText" text="No">
      <formula>NOT(ISERROR(SEARCH("No",CF93)))</formula>
    </cfRule>
  </conditionalFormatting>
  <conditionalFormatting sqref="CI93:CJ93">
    <cfRule type="containsText" dxfId="95" priority="102" operator="containsText" text="Yes">
      <formula>NOT(ISERROR(SEARCH("Yes",CI93)))</formula>
    </cfRule>
    <cfRule type="containsText" dxfId="94" priority="103" operator="containsText" text="No">
      <formula>NOT(ISERROR(SEARCH("No",CI93)))</formula>
    </cfRule>
  </conditionalFormatting>
  <conditionalFormatting sqref="CG94">
    <cfRule type="containsText" dxfId="93" priority="100" operator="containsText" text="Yes">
      <formula>NOT(ISERROR(SEARCH("Yes",CG94)))</formula>
    </cfRule>
    <cfRule type="containsText" dxfId="92" priority="101" operator="containsText" text="No">
      <formula>NOT(ISERROR(SEARCH("No",CG94)))</formula>
    </cfRule>
  </conditionalFormatting>
  <conditionalFormatting sqref="CI94">
    <cfRule type="containsText" dxfId="91" priority="98" operator="containsText" text="Yes">
      <formula>NOT(ISERROR(SEARCH("Yes",CI94)))</formula>
    </cfRule>
    <cfRule type="containsText" dxfId="90" priority="99" operator="containsText" text="No">
      <formula>NOT(ISERROR(SEARCH("No",CI94)))</formula>
    </cfRule>
  </conditionalFormatting>
  <conditionalFormatting sqref="CK94">
    <cfRule type="containsText" dxfId="89" priority="96" operator="containsText" text="Yes">
      <formula>NOT(ISERROR(SEARCH("Yes",CK94)))</formula>
    </cfRule>
    <cfRule type="containsText" dxfId="88" priority="97" operator="containsText" text="No">
      <formula>NOT(ISERROR(SEARCH("No",CK94)))</formula>
    </cfRule>
  </conditionalFormatting>
  <conditionalFormatting sqref="CH95">
    <cfRule type="containsText" dxfId="87" priority="94" operator="containsText" text="Yes">
      <formula>NOT(ISERROR(SEARCH("Yes",CH95)))</formula>
    </cfRule>
    <cfRule type="containsText" dxfId="86" priority="95" operator="containsText" text="No">
      <formula>NOT(ISERROR(SEARCH("No",CH95)))</formula>
    </cfRule>
  </conditionalFormatting>
  <conditionalFormatting sqref="CJ95">
    <cfRule type="containsText" dxfId="85" priority="92" operator="containsText" text="Yes">
      <formula>NOT(ISERROR(SEARCH("Yes",CJ95)))</formula>
    </cfRule>
    <cfRule type="containsText" dxfId="84" priority="93" operator="containsText" text="No">
      <formula>NOT(ISERROR(SEARCH("No",CJ95)))</formula>
    </cfRule>
  </conditionalFormatting>
  <conditionalFormatting sqref="CK95">
    <cfRule type="containsText" dxfId="83" priority="90" operator="containsText" text="Yes">
      <formula>NOT(ISERROR(SEARCH("Yes",CK95)))</formula>
    </cfRule>
    <cfRule type="containsText" dxfId="82" priority="91" operator="containsText" text="No">
      <formula>NOT(ISERROR(SEARCH("No",CK95)))</formula>
    </cfRule>
  </conditionalFormatting>
  <conditionalFormatting sqref="CK96">
    <cfRule type="containsText" dxfId="81" priority="88" operator="containsText" text="Yes">
      <formula>NOT(ISERROR(SEARCH("Yes",CK96)))</formula>
    </cfRule>
    <cfRule type="containsText" dxfId="80" priority="89" operator="containsText" text="No">
      <formula>NOT(ISERROR(SEARCH("No",CK96)))</formula>
    </cfRule>
  </conditionalFormatting>
  <conditionalFormatting sqref="CF97">
    <cfRule type="containsText" dxfId="79" priority="86" operator="containsText" text="Yes">
      <formula>NOT(ISERROR(SEARCH("Yes",CF97)))</formula>
    </cfRule>
    <cfRule type="containsText" dxfId="78" priority="87" operator="containsText" text="No">
      <formula>NOT(ISERROR(SEARCH("No",CF97)))</formula>
    </cfRule>
  </conditionalFormatting>
  <conditionalFormatting sqref="CH97">
    <cfRule type="containsText" dxfId="77" priority="84" operator="containsText" text="Yes">
      <formula>NOT(ISERROR(SEARCH("Yes",CH97)))</formula>
    </cfRule>
    <cfRule type="containsText" dxfId="76" priority="85" operator="containsText" text="No">
      <formula>NOT(ISERROR(SEARCH("No",CH97)))</formula>
    </cfRule>
  </conditionalFormatting>
  <conditionalFormatting sqref="CI97">
    <cfRule type="containsText" dxfId="75" priority="82" operator="containsText" text="Yes">
      <formula>NOT(ISERROR(SEARCH("Yes",CI97)))</formula>
    </cfRule>
    <cfRule type="containsText" dxfId="74" priority="83" operator="containsText" text="No">
      <formula>NOT(ISERROR(SEARCH("No",CI97)))</formula>
    </cfRule>
  </conditionalFormatting>
  <conditionalFormatting sqref="CJ97">
    <cfRule type="containsText" dxfId="73" priority="80" operator="containsText" text="Yes">
      <formula>NOT(ISERROR(SEARCH("Yes",CJ97)))</formula>
    </cfRule>
    <cfRule type="containsText" dxfId="72" priority="81" operator="containsText" text="No">
      <formula>NOT(ISERROR(SEARCH("No",CJ97)))</formula>
    </cfRule>
  </conditionalFormatting>
  <conditionalFormatting sqref="CK97">
    <cfRule type="containsText" dxfId="71" priority="78" operator="containsText" text="Yes">
      <formula>NOT(ISERROR(SEARCH("Yes",CK97)))</formula>
    </cfRule>
    <cfRule type="containsText" dxfId="70" priority="79" operator="containsText" text="No">
      <formula>NOT(ISERROR(SEARCH("No",CK97)))</formula>
    </cfRule>
  </conditionalFormatting>
  <conditionalFormatting sqref="CF98">
    <cfRule type="containsText" dxfId="69" priority="76" operator="containsText" text="Yes">
      <formula>NOT(ISERROR(SEARCH("Yes",CF98)))</formula>
    </cfRule>
    <cfRule type="containsText" dxfId="68" priority="77" operator="containsText" text="No">
      <formula>NOT(ISERROR(SEARCH("No",CF98)))</formula>
    </cfRule>
  </conditionalFormatting>
  <conditionalFormatting sqref="CH98">
    <cfRule type="containsText" dxfId="67" priority="74" operator="containsText" text="Yes">
      <formula>NOT(ISERROR(SEARCH("Yes",CH98)))</formula>
    </cfRule>
    <cfRule type="containsText" dxfId="66" priority="75" operator="containsText" text="No">
      <formula>NOT(ISERROR(SEARCH("No",CH98)))</formula>
    </cfRule>
  </conditionalFormatting>
  <conditionalFormatting sqref="CI98">
    <cfRule type="containsText" dxfId="65" priority="72" operator="containsText" text="Yes">
      <formula>NOT(ISERROR(SEARCH("Yes",CI98)))</formula>
    </cfRule>
    <cfRule type="containsText" dxfId="64" priority="73" operator="containsText" text="No">
      <formula>NOT(ISERROR(SEARCH("No",CI98)))</formula>
    </cfRule>
  </conditionalFormatting>
  <conditionalFormatting sqref="CJ98">
    <cfRule type="containsText" dxfId="63" priority="70" operator="containsText" text="Yes">
      <formula>NOT(ISERROR(SEARCH("Yes",CJ98)))</formula>
    </cfRule>
    <cfRule type="containsText" dxfId="62" priority="71" operator="containsText" text="No">
      <formula>NOT(ISERROR(SEARCH("No",CJ98)))</formula>
    </cfRule>
  </conditionalFormatting>
  <conditionalFormatting sqref="CK98">
    <cfRule type="containsText" dxfId="61" priority="68" operator="containsText" text="Yes">
      <formula>NOT(ISERROR(SEARCH("Yes",CK98)))</formula>
    </cfRule>
    <cfRule type="containsText" dxfId="60" priority="69" operator="containsText" text="No">
      <formula>NOT(ISERROR(SEARCH("No",CK98)))</formula>
    </cfRule>
  </conditionalFormatting>
  <conditionalFormatting sqref="CF94">
    <cfRule type="containsText" dxfId="59" priority="66" operator="containsText" text="Yes">
      <formula>NOT(ISERROR(SEARCH("Yes",CF94)))</formula>
    </cfRule>
    <cfRule type="containsText" dxfId="58" priority="67" operator="containsText" text="No">
      <formula>NOT(ISERROR(SEARCH("No",CF94)))</formula>
    </cfRule>
  </conditionalFormatting>
  <conditionalFormatting sqref="CH94">
    <cfRule type="containsText" dxfId="57" priority="64" operator="containsText" text="Yes">
      <formula>NOT(ISERROR(SEARCH("Yes",CH94)))</formula>
    </cfRule>
    <cfRule type="containsText" dxfId="56" priority="65" operator="containsText" text="No">
      <formula>NOT(ISERROR(SEARCH("No",CH94)))</formula>
    </cfRule>
  </conditionalFormatting>
  <conditionalFormatting sqref="CF88:CG88">
    <cfRule type="containsText" dxfId="55" priority="62" operator="containsText" text="Yes">
      <formula>NOT(ISERROR(SEARCH("Yes",CF88)))</formula>
    </cfRule>
    <cfRule type="containsText" dxfId="54" priority="63" operator="containsText" text="No">
      <formula>NOT(ISERROR(SEARCH("No",CF88)))</formula>
    </cfRule>
  </conditionalFormatting>
  <conditionalFormatting sqref="CF88:CG88">
    <cfRule type="containsText" dxfId="53" priority="61" operator="containsText" text="Partial">
      <formula>NOT(ISERROR(SEARCH("Partial",CF88)))</formula>
    </cfRule>
  </conditionalFormatting>
  <conditionalFormatting sqref="CI88">
    <cfRule type="containsText" dxfId="52" priority="59" operator="containsText" text="Yes">
      <formula>NOT(ISERROR(SEARCH("Yes",CI88)))</formula>
    </cfRule>
    <cfRule type="containsText" dxfId="51" priority="60" operator="containsText" text="No">
      <formula>NOT(ISERROR(SEARCH("No",CI88)))</formula>
    </cfRule>
  </conditionalFormatting>
  <conditionalFormatting sqref="CI88">
    <cfRule type="containsText" dxfId="50" priority="58" operator="containsText" text="Partial">
      <formula>NOT(ISERROR(SEARCH("Partial",CI88)))</formula>
    </cfRule>
  </conditionalFormatting>
  <conditionalFormatting sqref="CK88">
    <cfRule type="containsText" dxfId="49" priority="56" operator="containsText" text="Yes">
      <formula>NOT(ISERROR(SEARCH("Yes",CK88)))</formula>
    </cfRule>
    <cfRule type="containsText" dxfId="48" priority="57" operator="containsText" text="No">
      <formula>NOT(ISERROR(SEARCH("No",CK88)))</formula>
    </cfRule>
  </conditionalFormatting>
  <conditionalFormatting sqref="CK88">
    <cfRule type="containsText" dxfId="47" priority="55" operator="containsText" text="Partial">
      <formula>NOT(ISERROR(SEARCH("Partial",CK88)))</formula>
    </cfRule>
  </conditionalFormatting>
  <conditionalFormatting sqref="CI89">
    <cfRule type="containsText" dxfId="46" priority="53" operator="containsText" text="Yes">
      <formula>NOT(ISERROR(SEARCH("Yes",CI89)))</formula>
    </cfRule>
    <cfRule type="containsText" dxfId="45" priority="54" operator="containsText" text="No">
      <formula>NOT(ISERROR(SEARCH("No",CI89)))</formula>
    </cfRule>
  </conditionalFormatting>
  <conditionalFormatting sqref="CI89">
    <cfRule type="containsText" dxfId="44" priority="52" operator="containsText" text="Partial">
      <formula>NOT(ISERROR(SEARCH("Partial",CI89)))</formula>
    </cfRule>
  </conditionalFormatting>
  <conditionalFormatting sqref="CL89">
    <cfRule type="containsText" dxfId="43" priority="50" operator="containsText" text="Yes">
      <formula>NOT(ISERROR(SEARCH("Yes",CL89)))</formula>
    </cfRule>
    <cfRule type="containsText" dxfId="42" priority="51" operator="containsText" text="No">
      <formula>NOT(ISERROR(SEARCH("No",CL89)))</formula>
    </cfRule>
  </conditionalFormatting>
  <conditionalFormatting sqref="CL89">
    <cfRule type="containsText" dxfId="41" priority="49" operator="containsText" text="Partial">
      <formula>NOT(ISERROR(SEARCH("Partial",CL89)))</formula>
    </cfRule>
  </conditionalFormatting>
  <conditionalFormatting sqref="CG90">
    <cfRule type="containsText" dxfId="40" priority="47" operator="containsText" text="Yes">
      <formula>NOT(ISERROR(SEARCH("Yes",CG90)))</formula>
    </cfRule>
    <cfRule type="containsText" dxfId="39" priority="48" operator="containsText" text="No">
      <formula>NOT(ISERROR(SEARCH("No",CG90)))</formula>
    </cfRule>
  </conditionalFormatting>
  <conditionalFormatting sqref="CG90">
    <cfRule type="containsText" dxfId="38" priority="46" operator="containsText" text="Partial">
      <formula>NOT(ISERROR(SEARCH("Partial",CG90)))</formula>
    </cfRule>
  </conditionalFormatting>
  <conditionalFormatting sqref="CG91">
    <cfRule type="containsText" dxfId="37" priority="44" operator="containsText" text="Yes">
      <formula>NOT(ISERROR(SEARCH("Yes",CG91)))</formula>
    </cfRule>
    <cfRule type="containsText" dxfId="36" priority="45" operator="containsText" text="No">
      <formula>NOT(ISERROR(SEARCH("No",CG91)))</formula>
    </cfRule>
  </conditionalFormatting>
  <conditionalFormatting sqref="CG91">
    <cfRule type="containsText" dxfId="35" priority="43" operator="containsText" text="Partial">
      <formula>NOT(ISERROR(SEARCH("Partial",CG91)))</formula>
    </cfRule>
  </conditionalFormatting>
  <conditionalFormatting sqref="CI92:CJ92">
    <cfRule type="containsText" dxfId="34" priority="41" operator="containsText" text="Yes">
      <formula>NOT(ISERROR(SEARCH("Yes",CI92)))</formula>
    </cfRule>
    <cfRule type="containsText" dxfId="33" priority="42" operator="containsText" text="No">
      <formula>NOT(ISERROR(SEARCH("No",CI92)))</formula>
    </cfRule>
  </conditionalFormatting>
  <conditionalFormatting sqref="CI92:CJ92">
    <cfRule type="containsText" dxfId="32" priority="40" operator="containsText" text="Partial">
      <formula>NOT(ISERROR(SEARCH("Partial",CI92)))</formula>
    </cfRule>
  </conditionalFormatting>
  <conditionalFormatting sqref="CK93">
    <cfRule type="containsText" dxfId="31" priority="38" operator="containsText" text="Yes">
      <formula>NOT(ISERROR(SEARCH("Yes",CK93)))</formula>
    </cfRule>
    <cfRule type="containsText" dxfId="30" priority="39" operator="containsText" text="No">
      <formula>NOT(ISERROR(SEARCH("No",CK93)))</formula>
    </cfRule>
  </conditionalFormatting>
  <conditionalFormatting sqref="CK93">
    <cfRule type="containsText" dxfId="29" priority="37" operator="containsText" text="Partial">
      <formula>NOT(ISERROR(SEARCH("Partial",CK93)))</formula>
    </cfRule>
  </conditionalFormatting>
  <conditionalFormatting sqref="CL94">
    <cfRule type="containsText" dxfId="28" priority="35" operator="containsText" text="Yes">
      <formula>NOT(ISERROR(SEARCH("Yes",CL94)))</formula>
    </cfRule>
    <cfRule type="containsText" dxfId="27" priority="36" operator="containsText" text="No">
      <formula>NOT(ISERROR(SEARCH("No",CL94)))</formula>
    </cfRule>
  </conditionalFormatting>
  <conditionalFormatting sqref="CL94">
    <cfRule type="containsText" dxfId="26" priority="34" operator="containsText" text="Partial">
      <formula>NOT(ISERROR(SEARCH("Partial",CL94)))</formula>
    </cfRule>
  </conditionalFormatting>
  <conditionalFormatting sqref="CJ94">
    <cfRule type="containsText" dxfId="25" priority="32" operator="containsText" text="Yes">
      <formula>NOT(ISERROR(SEARCH("Yes",CJ94)))</formula>
    </cfRule>
    <cfRule type="containsText" dxfId="24" priority="33" operator="containsText" text="No">
      <formula>NOT(ISERROR(SEARCH("No",CJ94)))</formula>
    </cfRule>
  </conditionalFormatting>
  <conditionalFormatting sqref="CJ94">
    <cfRule type="containsText" dxfId="23" priority="31" operator="containsText" text="Partial">
      <formula>NOT(ISERROR(SEARCH("Partial",CJ94)))</formula>
    </cfRule>
  </conditionalFormatting>
  <conditionalFormatting sqref="CF96:CJ96">
    <cfRule type="containsText" dxfId="22" priority="29" operator="containsText" text="Yes">
      <formula>NOT(ISERROR(SEARCH("Yes",CF96)))</formula>
    </cfRule>
    <cfRule type="containsText" dxfId="21" priority="30" operator="containsText" text="No">
      <formula>NOT(ISERROR(SEARCH("No",CF96)))</formula>
    </cfRule>
  </conditionalFormatting>
  <conditionalFormatting sqref="CF96:CJ96">
    <cfRule type="containsText" dxfId="20" priority="28" operator="containsText" text="Partial">
      <formula>NOT(ISERROR(SEARCH("Partial",CF96)))</formula>
    </cfRule>
  </conditionalFormatting>
  <conditionalFormatting sqref="CG97">
    <cfRule type="containsText" dxfId="19" priority="26" operator="containsText" text="Yes">
      <formula>NOT(ISERROR(SEARCH("Yes",CG97)))</formula>
    </cfRule>
    <cfRule type="containsText" dxfId="18" priority="27" operator="containsText" text="No">
      <formula>NOT(ISERROR(SEARCH("No",CG97)))</formula>
    </cfRule>
  </conditionalFormatting>
  <conditionalFormatting sqref="CG97">
    <cfRule type="containsText" dxfId="17" priority="25" operator="containsText" text="Partial">
      <formula>NOT(ISERROR(SEARCH("Partial",CG97)))</formula>
    </cfRule>
  </conditionalFormatting>
  <conditionalFormatting sqref="CG98">
    <cfRule type="containsText" dxfId="16" priority="23" operator="containsText" text="Yes">
      <formula>NOT(ISERROR(SEARCH("Yes",CG98)))</formula>
    </cfRule>
    <cfRule type="containsText" dxfId="15" priority="24" operator="containsText" text="No">
      <formula>NOT(ISERROR(SEARCH("No",CG98)))</formula>
    </cfRule>
  </conditionalFormatting>
  <conditionalFormatting sqref="CG98">
    <cfRule type="containsText" dxfId="14" priority="22" operator="containsText" text="Partial">
      <formula>NOT(ISERROR(SEARCH("Partial",CG98)))</formula>
    </cfRule>
  </conditionalFormatting>
  <conditionalFormatting sqref="CL97">
    <cfRule type="containsText" dxfId="13" priority="20" operator="containsText" text="Yes">
      <formula>NOT(ISERROR(SEARCH("Yes",CL97)))</formula>
    </cfRule>
    <cfRule type="containsText" dxfId="12" priority="21" operator="containsText" text="No">
      <formula>NOT(ISERROR(SEARCH("No",CL97)))</formula>
    </cfRule>
  </conditionalFormatting>
  <conditionalFormatting sqref="CL97">
    <cfRule type="containsText" dxfId="11" priority="19" operator="containsText" text="Partial">
      <formula>NOT(ISERROR(SEARCH("Partial",CL97)))</formula>
    </cfRule>
  </conditionalFormatting>
  <conditionalFormatting sqref="CL98">
    <cfRule type="containsText" dxfId="10" priority="17" operator="containsText" text="Yes">
      <formula>NOT(ISERROR(SEARCH("Yes",CL98)))</formula>
    </cfRule>
    <cfRule type="containsText" dxfId="9" priority="18" operator="containsText" text="No">
      <formula>NOT(ISERROR(SEARCH("No",CL98)))</formula>
    </cfRule>
  </conditionalFormatting>
  <conditionalFormatting sqref="CL98">
    <cfRule type="containsText" dxfId="8" priority="16" operator="containsText" text="Partial">
      <formula>NOT(ISERROR(SEARCH("Partial",CL98)))</formula>
    </cfRule>
  </conditionalFormatting>
  <conditionalFormatting sqref="CG95">
    <cfRule type="containsText" dxfId="7" priority="14" operator="containsText" text="Yes">
      <formula>NOT(ISERROR(SEARCH("Yes",CG95)))</formula>
    </cfRule>
    <cfRule type="containsText" dxfId="6" priority="15" operator="containsText" text="No">
      <formula>NOT(ISERROR(SEARCH("No",CG95)))</formula>
    </cfRule>
  </conditionalFormatting>
  <conditionalFormatting sqref="CG95">
    <cfRule type="containsText" dxfId="5" priority="13" operator="containsText" text="Partial">
      <formula>NOT(ISERROR(SEARCH("Partial",CG95)))</formula>
    </cfRule>
  </conditionalFormatting>
  <conditionalFormatting sqref="BV65:CF65">
    <cfRule type="containsText" dxfId="4" priority="9" operator="containsText" text="Partial">
      <formula>NOT(ISERROR(SEARCH("Partial",BV65)))</formula>
    </cfRule>
  </conditionalFormatting>
  <conditionalFormatting sqref="BV89:CB99">
    <cfRule type="containsText" dxfId="3" priority="3" operator="containsText" text="Yes">
      <formula>NOT(ISERROR(SEARCH("Yes",BV89)))</formula>
    </cfRule>
    <cfRule type="containsText" dxfId="2" priority="4" operator="containsText" text="No">
      <formula>NOT(ISERROR(SEARCH("No",BV89)))</formula>
    </cfRule>
  </conditionalFormatting>
  <conditionalFormatting sqref="BV88:CB99 BU88">
    <cfRule type="containsText" dxfId="1" priority="2" operator="containsText" text="Partial">
      <formula>NOT(ISERROR(SEARCH("Partial",BU88)))</formula>
    </cfRule>
  </conditionalFormatting>
  <conditionalFormatting sqref="BU89:BU99">
    <cfRule type="containsText" dxfId="0" priority="1" operator="containsText" text="Partial">
      <formula>NOT(ISERROR(SEARCH("Partial",BU89)))</formula>
    </cfRule>
  </conditionalFormatting>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C78D1-DDDB-4F8A-8267-AA9839C2E304}">
  <dimension ref="A1:P44"/>
  <sheetViews>
    <sheetView workbookViewId="0" xr3:uid="{447A6E27-69F0-56F5-AEEF-CCFC3F3F4FEA}">
      <pane xSplit="3" ySplit="6" topLeftCell="D7" activePane="bottomRight" state="frozen"/>
      <selection pane="bottomRight" activeCell="H6" sqref="H6"/>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8" max="8" width="14.5703125" bestFit="1" customWidth="1"/>
    <col min="9" max="10" width="11.85546875" bestFit="1" customWidth="1"/>
    <col min="11" max="11" width="12.85546875" bestFit="1" customWidth="1"/>
    <col min="12" max="12" width="11.42578125" style="43"/>
  </cols>
  <sheetData>
    <row r="1" spans="1:16">
      <c r="A1" s="1"/>
      <c r="B1" s="1"/>
      <c r="C1" s="10" t="s">
        <v>1</v>
      </c>
      <c r="D1" s="44" t="s">
        <v>2</v>
      </c>
      <c r="E1" s="2" t="s">
        <v>2</v>
      </c>
      <c r="F1" s="2" t="s">
        <v>2</v>
      </c>
      <c r="G1" s="2" t="s">
        <v>2</v>
      </c>
      <c r="H1" s="3"/>
      <c r="I1" s="3"/>
      <c r="J1" s="3"/>
      <c r="K1" s="3"/>
      <c r="L1" s="42" t="s">
        <v>5</v>
      </c>
      <c r="M1" s="3" t="s">
        <v>5</v>
      </c>
      <c r="N1" s="3" t="s">
        <v>5</v>
      </c>
      <c r="O1" s="3" t="s">
        <v>5</v>
      </c>
      <c r="P1" s="3" t="s">
        <v>5</v>
      </c>
    </row>
    <row r="2" spans="1:16">
      <c r="A2" s="1"/>
      <c r="B2" s="1"/>
      <c r="C2" s="4"/>
      <c r="D2" s="6" t="s">
        <v>276</v>
      </c>
      <c r="E2" s="5" t="s">
        <v>277</v>
      </c>
      <c r="F2" s="5" t="s">
        <v>278</v>
      </c>
      <c r="G2" s="5" t="s">
        <v>279</v>
      </c>
      <c r="H2" s="5"/>
      <c r="I2" s="5"/>
      <c r="J2" s="5"/>
      <c r="K2" s="5"/>
    </row>
    <row r="3" spans="1:16">
      <c r="A3" s="8"/>
      <c r="B3" s="8"/>
      <c r="C3" s="8" t="s">
        <v>9</v>
      </c>
      <c r="D3" s="132" t="s">
        <v>10</v>
      </c>
      <c r="E3" s="133"/>
      <c r="F3" s="133"/>
      <c r="G3" s="133"/>
      <c r="H3" s="9"/>
      <c r="I3" s="9"/>
      <c r="J3" s="9"/>
      <c r="K3" s="9"/>
      <c r="L3" s="76" t="s">
        <v>25</v>
      </c>
    </row>
    <row r="4" spans="1:16" s="30" customFormat="1" ht="134.25" customHeight="1">
      <c r="A4" s="49"/>
      <c r="B4" s="49"/>
      <c r="C4" s="49" t="s">
        <v>27</v>
      </c>
      <c r="D4" s="135" t="s">
        <v>28</v>
      </c>
      <c r="E4" s="136"/>
      <c r="F4" s="136"/>
      <c r="G4" s="136"/>
      <c r="H4" s="50"/>
      <c r="I4" s="50"/>
      <c r="J4" s="50"/>
      <c r="K4" s="50"/>
      <c r="L4" s="74"/>
    </row>
    <row r="5" spans="1:16" s="30" customFormat="1" ht="75" customHeight="1">
      <c r="A5" s="31"/>
      <c r="B5" s="32"/>
      <c r="C5" s="33" t="s">
        <v>63</v>
      </c>
      <c r="D5" s="38" t="s">
        <v>64</v>
      </c>
      <c r="E5" s="34" t="s">
        <v>65</v>
      </c>
      <c r="F5" s="34" t="s">
        <v>66</v>
      </c>
      <c r="G5" s="34" t="s">
        <v>67</v>
      </c>
      <c r="H5" s="34"/>
      <c r="I5" s="34"/>
      <c r="J5" s="34"/>
      <c r="K5" s="34"/>
      <c r="L5" s="74" t="s">
        <v>147</v>
      </c>
    </row>
    <row r="6" spans="1:16" s="68" customFormat="1" ht="32.25" customHeight="1" thickBot="1">
      <c r="A6" s="57" t="s">
        <v>151</v>
      </c>
      <c r="B6" s="58" t="s">
        <v>152</v>
      </c>
      <c r="C6" s="59" t="s">
        <v>153</v>
      </c>
      <c r="D6" s="60" t="s">
        <v>154</v>
      </c>
      <c r="E6" s="61" t="s">
        <v>155</v>
      </c>
      <c r="F6" s="61" t="s">
        <v>156</v>
      </c>
      <c r="G6" s="61" t="s">
        <v>157</v>
      </c>
      <c r="H6" s="61" t="s">
        <v>280</v>
      </c>
      <c r="I6" s="61" t="s">
        <v>281</v>
      </c>
      <c r="J6" s="61" t="s">
        <v>282</v>
      </c>
      <c r="K6" s="61" t="s">
        <v>283</v>
      </c>
      <c r="L6" s="60" t="s">
        <v>184</v>
      </c>
      <c r="M6" s="61" t="s">
        <v>185</v>
      </c>
      <c r="N6" s="61" t="s">
        <v>186</v>
      </c>
      <c r="O6" s="61" t="s">
        <v>187</v>
      </c>
      <c r="P6" s="61" t="s">
        <v>188</v>
      </c>
    </row>
    <row r="7" spans="1:16">
      <c r="A7" s="1" t="s">
        <v>190</v>
      </c>
      <c r="B7" s="1" t="s">
        <v>191</v>
      </c>
      <c r="C7" s="1">
        <v>2015</v>
      </c>
      <c r="D7" s="47">
        <v>3920</v>
      </c>
      <c r="E7" s="18" t="s">
        <v>192</v>
      </c>
      <c r="F7" s="18" t="s">
        <v>192</v>
      </c>
      <c r="G7" s="18">
        <v>3920</v>
      </c>
      <c r="H7" s="77">
        <f>(D7/P7)*100</f>
        <v>0.57242238346750696</v>
      </c>
      <c r="I7" s="18" t="s">
        <v>192</v>
      </c>
      <c r="J7" s="18" t="s">
        <v>192</v>
      </c>
      <c r="K7" s="77">
        <f>(G7/N7)*100</f>
        <v>4.58163372643439</v>
      </c>
      <c r="L7" s="47">
        <v>375228</v>
      </c>
      <c r="M7" s="18">
        <v>181905</v>
      </c>
      <c r="N7" s="18">
        <v>85559</v>
      </c>
      <c r="O7" s="18">
        <v>42117</v>
      </c>
      <c r="P7" s="18">
        <f>SUM(L7:O7)</f>
        <v>684809</v>
      </c>
    </row>
    <row r="8" spans="1:16">
      <c r="A8" s="1"/>
      <c r="B8" s="1"/>
      <c r="C8" s="1">
        <v>2016</v>
      </c>
      <c r="D8" s="47">
        <v>3444</v>
      </c>
      <c r="E8" s="18" t="s">
        <v>192</v>
      </c>
      <c r="F8" s="18" t="s">
        <v>192</v>
      </c>
      <c r="G8" s="18">
        <v>3444</v>
      </c>
      <c r="L8" s="47"/>
      <c r="M8" s="18"/>
      <c r="N8" s="18"/>
      <c r="O8" s="18"/>
      <c r="P8" s="18"/>
    </row>
    <row r="9" spans="1:16">
      <c r="A9" s="1"/>
      <c r="B9" s="1"/>
      <c r="C9" s="1">
        <v>2017</v>
      </c>
      <c r="D9" s="47">
        <v>2970</v>
      </c>
      <c r="E9" s="18" t="s">
        <v>192</v>
      </c>
      <c r="F9" s="18" t="s">
        <v>192</v>
      </c>
      <c r="G9" s="18">
        <v>2970</v>
      </c>
      <c r="L9" s="47"/>
      <c r="M9" s="18"/>
      <c r="N9" s="18"/>
      <c r="O9" s="18"/>
      <c r="P9" s="18"/>
    </row>
    <row r="10" spans="1:16">
      <c r="A10" s="1" t="s">
        <v>197</v>
      </c>
      <c r="B10" s="1" t="s">
        <v>198</v>
      </c>
      <c r="C10" s="1">
        <v>2015</v>
      </c>
      <c r="D10" s="47" t="s">
        <v>192</v>
      </c>
      <c r="E10" s="18">
        <v>635954</v>
      </c>
      <c r="F10" s="18">
        <v>161493</v>
      </c>
      <c r="G10" s="18" t="s">
        <v>192</v>
      </c>
      <c r="H10" s="55" t="s">
        <v>192</v>
      </c>
      <c r="I10" s="77">
        <f>(E10/L10)*100</f>
        <v>11.923132230913781</v>
      </c>
      <c r="J10" s="106">
        <f>(F10/M10)*100</f>
        <v>41.666903176368294</v>
      </c>
      <c r="K10" s="55" t="s">
        <v>192</v>
      </c>
      <c r="L10" s="47">
        <v>5333783</v>
      </c>
      <c r="M10" s="18">
        <v>387581</v>
      </c>
      <c r="N10" s="18">
        <v>607739</v>
      </c>
      <c r="O10" s="18">
        <v>239256</v>
      </c>
      <c r="P10" s="18">
        <f>SUM(L10:O10)</f>
        <v>6568359</v>
      </c>
    </row>
    <row r="11" spans="1:16">
      <c r="A11" s="1"/>
      <c r="B11" s="1"/>
      <c r="C11" s="1">
        <v>2016</v>
      </c>
      <c r="D11" s="47" t="s">
        <v>192</v>
      </c>
      <c r="E11" s="18">
        <v>584461</v>
      </c>
      <c r="F11" s="18">
        <v>151766</v>
      </c>
      <c r="G11" s="18" t="s">
        <v>192</v>
      </c>
      <c r="L11" s="47"/>
      <c r="M11" s="18"/>
      <c r="N11" s="18"/>
      <c r="O11" s="18"/>
      <c r="P11" s="18"/>
    </row>
    <row r="12" spans="1:16">
      <c r="A12" s="1"/>
      <c r="B12" s="1"/>
      <c r="C12" s="1">
        <v>2017</v>
      </c>
      <c r="D12" s="47" t="s">
        <v>192</v>
      </c>
      <c r="E12" s="18" t="s">
        <v>192</v>
      </c>
      <c r="F12" s="18" t="s">
        <v>192</v>
      </c>
      <c r="G12" s="18" t="s">
        <v>192</v>
      </c>
      <c r="L12" s="47"/>
      <c r="M12" s="18"/>
      <c r="N12" s="18"/>
      <c r="O12" s="18"/>
      <c r="P12" s="18"/>
    </row>
    <row r="13" spans="1:16">
      <c r="A13" s="1" t="s">
        <v>204</v>
      </c>
      <c r="B13" s="1" t="s">
        <v>205</v>
      </c>
      <c r="C13" s="1">
        <v>2015</v>
      </c>
      <c r="D13" s="47">
        <v>144020</v>
      </c>
      <c r="E13" s="18">
        <v>134244</v>
      </c>
      <c r="F13" s="18">
        <v>2811</v>
      </c>
      <c r="G13" s="18">
        <v>7852</v>
      </c>
      <c r="H13" s="77">
        <f>(D13/P13)*100</f>
        <v>6.02686688709103</v>
      </c>
      <c r="I13" s="77">
        <f>(E13/L13)*100</f>
        <v>6.8272111998730622</v>
      </c>
      <c r="J13" s="77">
        <f>(F13/M13)*100</f>
        <v>1.3228297544929624</v>
      </c>
      <c r="K13" s="77">
        <f>(G13/N13)*100</f>
        <v>9.6119476068062184</v>
      </c>
      <c r="L13" s="47">
        <v>1966308</v>
      </c>
      <c r="M13" s="18">
        <v>212499</v>
      </c>
      <c r="N13" s="18">
        <v>81690</v>
      </c>
      <c r="O13" s="18">
        <v>129136</v>
      </c>
      <c r="P13" s="18">
        <f>SUM(L13:O13)</f>
        <v>2389633</v>
      </c>
    </row>
    <row r="14" spans="1:16">
      <c r="A14" s="1"/>
      <c r="B14" s="1"/>
      <c r="C14" s="1">
        <v>2016</v>
      </c>
      <c r="D14" s="47">
        <v>131011</v>
      </c>
      <c r="E14" s="18">
        <v>119572</v>
      </c>
      <c r="F14" s="18">
        <v>2213</v>
      </c>
      <c r="G14" s="18">
        <v>9988</v>
      </c>
      <c r="L14" s="47"/>
      <c r="M14" s="18"/>
      <c r="N14" s="18"/>
      <c r="O14" s="18"/>
      <c r="P14" s="18"/>
    </row>
    <row r="15" spans="1:16">
      <c r="A15" s="1"/>
      <c r="B15" s="1"/>
      <c r="C15" s="1">
        <v>2017</v>
      </c>
      <c r="D15" s="47">
        <v>118880</v>
      </c>
      <c r="E15" s="18">
        <v>110874</v>
      </c>
      <c r="F15" s="18">
        <v>1150</v>
      </c>
      <c r="G15" s="18">
        <v>7427</v>
      </c>
      <c r="L15" s="47"/>
      <c r="M15" s="18"/>
      <c r="N15" s="18"/>
      <c r="O15" s="18"/>
      <c r="P15" s="18"/>
    </row>
    <row r="16" spans="1:16">
      <c r="A16" s="1" t="s">
        <v>212</v>
      </c>
      <c r="B16" s="1" t="s">
        <v>213</v>
      </c>
      <c r="C16" s="1">
        <v>2015</v>
      </c>
      <c r="D16" s="47">
        <v>10278</v>
      </c>
      <c r="E16" s="18" t="s">
        <v>193</v>
      </c>
      <c r="F16" s="18" t="s">
        <v>193</v>
      </c>
      <c r="G16" s="18" t="s">
        <v>193</v>
      </c>
      <c r="H16" s="77">
        <f>(D16/P16)*100</f>
        <v>0.87190732909454138</v>
      </c>
      <c r="I16" s="18" t="s">
        <v>193</v>
      </c>
      <c r="J16" s="18" t="s">
        <v>193</v>
      </c>
      <c r="K16" s="18" t="s">
        <v>193</v>
      </c>
      <c r="L16" s="47">
        <v>914646</v>
      </c>
      <c r="M16" s="18">
        <v>92546</v>
      </c>
      <c r="N16" s="18">
        <v>91459</v>
      </c>
      <c r="O16" s="18">
        <v>80144</v>
      </c>
      <c r="P16" s="18">
        <f>SUM(L16:O16)</f>
        <v>1178795</v>
      </c>
    </row>
    <row r="17" spans="1:16">
      <c r="A17" s="1"/>
      <c r="B17" s="1"/>
      <c r="C17" s="1">
        <v>2016</v>
      </c>
      <c r="D17" s="47" t="s">
        <v>193</v>
      </c>
      <c r="E17" s="18" t="s">
        <v>193</v>
      </c>
      <c r="F17" s="18" t="s">
        <v>193</v>
      </c>
      <c r="G17" s="18" t="s">
        <v>193</v>
      </c>
      <c r="L17" s="47"/>
      <c r="M17" s="18"/>
      <c r="N17" s="18"/>
      <c r="O17" s="18"/>
      <c r="P17" s="18"/>
    </row>
    <row r="18" spans="1:16">
      <c r="A18" s="1"/>
      <c r="B18" s="1"/>
      <c r="C18" s="1">
        <v>2017</v>
      </c>
      <c r="D18" s="47" t="s">
        <v>193</v>
      </c>
      <c r="E18" s="18" t="s">
        <v>193</v>
      </c>
      <c r="F18" s="18" t="s">
        <v>193</v>
      </c>
      <c r="G18" s="18" t="s">
        <v>193</v>
      </c>
      <c r="L18" s="47"/>
      <c r="M18" s="18"/>
      <c r="N18" s="18"/>
      <c r="O18" s="18"/>
      <c r="P18" s="18"/>
    </row>
    <row r="19" spans="1:16">
      <c r="A19" s="1" t="s">
        <v>219</v>
      </c>
      <c r="B19" s="1" t="s">
        <v>220</v>
      </c>
      <c r="C19" s="1">
        <v>2015</v>
      </c>
      <c r="D19" s="47">
        <v>2219790</v>
      </c>
      <c r="E19" s="18">
        <v>942357</v>
      </c>
      <c r="F19" s="18">
        <v>96763</v>
      </c>
      <c r="G19" s="18">
        <v>600581</v>
      </c>
      <c r="H19" s="77">
        <f>(D19/P19)*100</f>
        <v>10.297574714928512</v>
      </c>
      <c r="I19" s="77">
        <f>(E19/L19)*100</f>
        <v>5.330863208752473</v>
      </c>
      <c r="J19" s="77">
        <f>(F19/M19)*100</f>
        <v>18.423362444999132</v>
      </c>
      <c r="K19" s="77">
        <f>(G19/N19)*100</f>
        <v>28.194596756626833</v>
      </c>
      <c r="L19" s="47">
        <v>17677381</v>
      </c>
      <c r="M19" s="18">
        <v>525219</v>
      </c>
      <c r="N19" s="18">
        <v>2130128</v>
      </c>
      <c r="O19" s="18">
        <v>1223707</v>
      </c>
      <c r="P19" s="18">
        <f>SUM(L19:O19)</f>
        <v>21556435</v>
      </c>
    </row>
    <row r="20" spans="1:16">
      <c r="A20" s="1"/>
      <c r="B20" s="1"/>
      <c r="C20" s="1">
        <v>2016</v>
      </c>
      <c r="D20" s="47">
        <v>2244664</v>
      </c>
      <c r="E20" s="18">
        <v>1021712</v>
      </c>
      <c r="F20" s="18">
        <v>98594</v>
      </c>
      <c r="G20" s="18">
        <v>602497</v>
      </c>
      <c r="L20" s="47"/>
      <c r="M20" s="18"/>
      <c r="N20" s="18"/>
      <c r="O20" s="18"/>
      <c r="P20" s="18"/>
    </row>
    <row r="21" spans="1:16">
      <c r="A21" s="1"/>
      <c r="B21" s="1"/>
      <c r="C21" s="1">
        <v>2017</v>
      </c>
      <c r="D21" s="47">
        <v>2393852</v>
      </c>
      <c r="E21" s="18">
        <v>935775</v>
      </c>
      <c r="F21" s="18">
        <v>80775</v>
      </c>
      <c r="G21" s="18">
        <v>708772</v>
      </c>
      <c r="L21" s="47"/>
      <c r="M21" s="18"/>
      <c r="N21" s="18"/>
      <c r="O21" s="18"/>
      <c r="P21" s="18"/>
    </row>
    <row r="22" spans="1:16">
      <c r="A22" s="10" t="s">
        <v>228</v>
      </c>
      <c r="B22" s="10" t="s">
        <v>229</v>
      </c>
      <c r="C22" s="1">
        <v>2015</v>
      </c>
      <c r="D22" s="47">
        <v>23417</v>
      </c>
      <c r="E22" s="18">
        <v>7306</v>
      </c>
      <c r="F22" s="18">
        <v>4546</v>
      </c>
      <c r="G22" s="18">
        <v>12192</v>
      </c>
      <c r="H22" s="77">
        <f>(D22/P22)*100</f>
        <v>0.23994096409195403</v>
      </c>
      <c r="I22" s="77">
        <f>(E22/L22)*100</f>
        <v>9.5870910986234278E-2</v>
      </c>
      <c r="J22" s="77">
        <f>(F22/M22)*100</f>
        <v>0.93692549937758141</v>
      </c>
      <c r="K22" s="77">
        <f>(G22/N22)*100</f>
        <v>0.84027648073573802</v>
      </c>
      <c r="L22" s="47">
        <v>7620664</v>
      </c>
      <c r="M22" s="18">
        <v>485204</v>
      </c>
      <c r="N22" s="18">
        <v>1450951</v>
      </c>
      <c r="O22" s="18">
        <v>202665</v>
      </c>
      <c r="P22" s="18">
        <f>SUM(L22:O22)</f>
        <v>9759484</v>
      </c>
    </row>
    <row r="23" spans="1:16">
      <c r="A23" s="1"/>
      <c r="B23" s="1"/>
      <c r="C23" s="1">
        <v>2016</v>
      </c>
      <c r="D23" s="47">
        <v>21952</v>
      </c>
      <c r="E23" s="18">
        <v>7541</v>
      </c>
      <c r="F23" s="18">
        <v>4920</v>
      </c>
      <c r="G23" s="18">
        <v>10170</v>
      </c>
      <c r="L23" s="47"/>
      <c r="M23" s="18"/>
      <c r="N23" s="18"/>
      <c r="O23" s="18"/>
      <c r="P23" s="18"/>
    </row>
    <row r="24" spans="1:16">
      <c r="A24" s="1"/>
      <c r="B24" s="1"/>
      <c r="C24" s="1">
        <v>2017</v>
      </c>
      <c r="D24" s="47">
        <v>16608</v>
      </c>
      <c r="E24" s="18">
        <v>4309</v>
      </c>
      <c r="F24" s="18">
        <v>4231</v>
      </c>
      <c r="G24" s="18">
        <v>8891</v>
      </c>
      <c r="L24" s="47"/>
      <c r="M24" s="18"/>
      <c r="N24" s="18"/>
      <c r="O24" s="18"/>
      <c r="P24" s="18"/>
    </row>
    <row r="25" spans="1:16">
      <c r="A25" s="1" t="s">
        <v>237</v>
      </c>
      <c r="B25" s="1" t="s">
        <v>238</v>
      </c>
      <c r="C25" s="1">
        <v>2015</v>
      </c>
      <c r="D25" s="47" t="s">
        <v>206</v>
      </c>
      <c r="E25" s="18" t="s">
        <v>206</v>
      </c>
      <c r="F25" s="18" t="s">
        <v>206</v>
      </c>
      <c r="G25" s="18" t="s">
        <v>206</v>
      </c>
      <c r="H25" s="18" t="s">
        <v>206</v>
      </c>
      <c r="I25" s="18" t="s">
        <v>206</v>
      </c>
      <c r="J25" s="18" t="s">
        <v>206</v>
      </c>
      <c r="K25" s="18" t="s">
        <v>206</v>
      </c>
      <c r="L25" s="47">
        <v>596000</v>
      </c>
      <c r="M25" s="18">
        <v>285000</v>
      </c>
      <c r="N25" s="18">
        <v>202000</v>
      </c>
      <c r="O25" s="18">
        <v>268000</v>
      </c>
      <c r="P25" s="18">
        <f>SUM(L25:O25)</f>
        <v>1351000</v>
      </c>
    </row>
    <row r="26" spans="1:16">
      <c r="A26" s="1"/>
      <c r="B26" s="1"/>
      <c r="C26" s="1">
        <v>2016</v>
      </c>
      <c r="D26" s="47" t="s">
        <v>206</v>
      </c>
      <c r="E26" s="18" t="s">
        <v>206</v>
      </c>
      <c r="F26" s="18" t="s">
        <v>206</v>
      </c>
      <c r="G26" s="18" t="s">
        <v>206</v>
      </c>
      <c r="H26" s="19"/>
      <c r="I26" s="19"/>
      <c r="J26" s="19"/>
      <c r="K26" s="19"/>
      <c r="L26" s="47"/>
      <c r="M26" s="18"/>
      <c r="N26" s="18"/>
      <c r="O26" s="18"/>
      <c r="P26" s="18"/>
    </row>
    <row r="27" spans="1:16">
      <c r="A27" s="1"/>
      <c r="B27" s="1"/>
      <c r="C27" s="1">
        <v>2017</v>
      </c>
      <c r="D27" s="47" t="s">
        <v>206</v>
      </c>
      <c r="E27" s="18" t="s">
        <v>206</v>
      </c>
      <c r="F27" s="18" t="s">
        <v>206</v>
      </c>
      <c r="G27" s="18" t="s">
        <v>206</v>
      </c>
      <c r="H27" s="19"/>
      <c r="I27" s="19"/>
      <c r="J27" s="19"/>
      <c r="K27" s="19"/>
      <c r="L27" s="47"/>
      <c r="M27" s="18"/>
      <c r="N27" s="18"/>
      <c r="O27" s="18"/>
      <c r="P27" s="18"/>
    </row>
    <row r="28" spans="1:16">
      <c r="A28" s="1"/>
      <c r="B28" s="1"/>
      <c r="C28" s="1"/>
      <c r="D28" s="47"/>
      <c r="E28" s="18"/>
      <c r="F28" s="18"/>
      <c r="G28" s="18"/>
      <c r="H28" s="19"/>
      <c r="I28" s="19"/>
      <c r="J28" s="19"/>
      <c r="K28" s="19"/>
    </row>
    <row r="29" spans="1:16">
      <c r="A29" s="1"/>
      <c r="B29" s="1"/>
      <c r="C29" s="10" t="s">
        <v>239</v>
      </c>
      <c r="D29" s="72" t="s">
        <v>240</v>
      </c>
      <c r="E29" s="18"/>
      <c r="F29" s="18"/>
      <c r="G29" s="18"/>
      <c r="H29" s="19"/>
      <c r="I29" s="19"/>
      <c r="J29" s="19"/>
      <c r="K29" s="19"/>
    </row>
    <row r="30" spans="1:16">
      <c r="A30" s="1"/>
      <c r="B30" s="1"/>
      <c r="C30" s="1"/>
      <c r="D30" s="72" t="s">
        <v>254</v>
      </c>
      <c r="E30" s="18"/>
      <c r="F30" s="18"/>
      <c r="G30" s="18"/>
      <c r="H30" s="19"/>
      <c r="I30" s="19"/>
      <c r="J30" s="19"/>
      <c r="K30" s="19"/>
    </row>
    <row r="31" spans="1:16">
      <c r="A31" s="10"/>
      <c r="B31" s="1"/>
      <c r="C31" s="1"/>
      <c r="D31" s="72" t="s">
        <v>284</v>
      </c>
      <c r="E31" s="18"/>
      <c r="F31" s="18"/>
      <c r="G31" s="18"/>
      <c r="H31" s="19"/>
      <c r="I31" s="19"/>
      <c r="J31" s="19"/>
      <c r="K31" s="19"/>
    </row>
    <row r="32" spans="1:16">
      <c r="A32" s="10"/>
      <c r="B32" s="1"/>
      <c r="C32" s="1"/>
      <c r="D32" s="72" t="s">
        <v>268</v>
      </c>
      <c r="E32" s="18"/>
      <c r="F32" s="18"/>
      <c r="G32" s="18"/>
      <c r="H32" s="19"/>
      <c r="I32" s="19"/>
      <c r="J32" s="19"/>
      <c r="K32" s="19"/>
    </row>
    <row r="33" spans="1:16">
      <c r="A33" s="37" t="s">
        <v>270</v>
      </c>
      <c r="B33" s="1"/>
      <c r="C33" s="1"/>
      <c r="D33" s="47"/>
      <c r="E33" s="18"/>
      <c r="F33" s="18"/>
      <c r="G33" s="18"/>
      <c r="H33" s="19"/>
      <c r="I33" s="19"/>
      <c r="J33" s="19"/>
      <c r="K33" s="19"/>
    </row>
    <row r="34" spans="1:16">
      <c r="A34" s="37"/>
      <c r="B34" s="1"/>
      <c r="C34" s="1"/>
      <c r="D34" s="47"/>
      <c r="E34" s="18"/>
      <c r="F34" s="18"/>
      <c r="G34" s="18"/>
      <c r="H34" s="19"/>
      <c r="I34" s="19"/>
      <c r="J34" s="19"/>
      <c r="K34" s="19"/>
    </row>
    <row r="35" spans="1:16">
      <c r="A35" s="37"/>
      <c r="B35" s="1"/>
      <c r="C35" s="1"/>
      <c r="D35" s="47"/>
      <c r="E35" s="18"/>
      <c r="F35" s="18"/>
      <c r="G35" s="18"/>
      <c r="H35" s="19"/>
      <c r="I35" s="19"/>
      <c r="J35" s="19"/>
      <c r="K35" s="19"/>
    </row>
    <row r="36" spans="1:16">
      <c r="A36" s="37"/>
      <c r="B36" s="1"/>
      <c r="C36" s="1"/>
      <c r="D36" s="47"/>
      <c r="E36" s="18"/>
      <c r="F36" s="18"/>
      <c r="G36" s="18"/>
      <c r="H36" s="19"/>
      <c r="I36" s="19"/>
      <c r="J36" s="19"/>
      <c r="K36" s="19"/>
    </row>
    <row r="37" spans="1:16" ht="15.75" thickBot="1">
      <c r="A37" s="10" t="s">
        <v>271</v>
      </c>
      <c r="B37" s="10" t="s">
        <v>271</v>
      </c>
      <c r="C37" s="11" t="s">
        <v>272</v>
      </c>
      <c r="D37" s="60" t="s">
        <v>154</v>
      </c>
      <c r="E37" s="61" t="s">
        <v>155</v>
      </c>
      <c r="F37" s="61" t="s">
        <v>156</v>
      </c>
      <c r="G37" s="61" t="s">
        <v>157</v>
      </c>
      <c r="H37" s="61"/>
      <c r="I37" s="61"/>
      <c r="J37" s="61"/>
      <c r="K37" s="61"/>
      <c r="L37" s="60" t="s">
        <v>184</v>
      </c>
      <c r="M37" s="61" t="s">
        <v>185</v>
      </c>
      <c r="N37" s="61" t="s">
        <v>186</v>
      </c>
      <c r="O37" s="61" t="s">
        <v>187</v>
      </c>
      <c r="P37" s="61" t="s">
        <v>273</v>
      </c>
    </row>
    <row r="38" spans="1:16">
      <c r="A38" s="4"/>
      <c r="B38" s="4" t="s">
        <v>191</v>
      </c>
      <c r="C38" s="4" t="s">
        <v>274</v>
      </c>
      <c r="D38" s="47">
        <f>_xlfn.AGGREGATE(1,6,D7:D9)</f>
        <v>3444.6666666666665</v>
      </c>
      <c r="E38" s="18" t="e">
        <f>_xlfn.AGGREGATE(1,6,E7:E9)</f>
        <v>#DIV/0!</v>
      </c>
      <c r="F38" s="18" t="e">
        <f>_xlfn.AGGREGATE(1,6,F7:F9)</f>
        <v>#DIV/0!</v>
      </c>
      <c r="G38" s="18">
        <f>_xlfn.AGGREGATE(1,6,G7:G9)</f>
        <v>3444.6666666666665</v>
      </c>
      <c r="L38" s="47">
        <v>375228</v>
      </c>
      <c r="M38" s="18">
        <v>181905</v>
      </c>
      <c r="N38" s="18">
        <v>85559</v>
      </c>
      <c r="O38" s="18">
        <f>O7</f>
        <v>42117</v>
      </c>
      <c r="P38" s="18">
        <f>SUM(L38:O38)</f>
        <v>684809</v>
      </c>
    </row>
    <row r="39" spans="1:16">
      <c r="A39" s="4"/>
      <c r="B39" s="4" t="s">
        <v>198</v>
      </c>
      <c r="C39" s="4" t="s">
        <v>274</v>
      </c>
      <c r="D39" s="47" t="e">
        <f>_xlfn.AGGREGATE(1,6,D10:D12)</f>
        <v>#DIV/0!</v>
      </c>
      <c r="E39" s="18">
        <f>_xlfn.AGGREGATE(1,6,E10:E12)</f>
        <v>610207.5</v>
      </c>
      <c r="F39" s="18">
        <f>_xlfn.AGGREGATE(1,6,F10:F12)</f>
        <v>156629.5</v>
      </c>
      <c r="G39" s="18" t="e">
        <f>_xlfn.AGGREGATE(1,6,G10:G12)</f>
        <v>#DIV/0!</v>
      </c>
      <c r="L39" s="47">
        <v>5333783</v>
      </c>
      <c r="M39" s="18">
        <v>387581</v>
      </c>
      <c r="N39" s="18">
        <v>607739</v>
      </c>
      <c r="O39" s="18">
        <f>O10</f>
        <v>239256</v>
      </c>
      <c r="P39" s="18">
        <f t="shared" ref="P39:P44" si="0">SUM(L39:O39)</f>
        <v>6568359</v>
      </c>
    </row>
    <row r="40" spans="1:16">
      <c r="A40" s="4"/>
      <c r="B40" s="4" t="s">
        <v>205</v>
      </c>
      <c r="C40" s="4" t="s">
        <v>274</v>
      </c>
      <c r="D40" s="47">
        <f>_xlfn.AGGREGATE(1,6,D13:D15)</f>
        <v>131303.66666666666</v>
      </c>
      <c r="E40" s="18">
        <f t="shared" ref="E40:G40" si="1">_xlfn.AGGREGATE(1,6,E13:E15)</f>
        <v>121563.33333333333</v>
      </c>
      <c r="F40" s="18">
        <f t="shared" si="1"/>
        <v>2058</v>
      </c>
      <c r="G40" s="18">
        <f t="shared" si="1"/>
        <v>8422.3333333333339</v>
      </c>
      <c r="L40" s="47">
        <v>1966308</v>
      </c>
      <c r="M40" s="18">
        <v>212499</v>
      </c>
      <c r="N40" s="18">
        <v>81690</v>
      </c>
      <c r="O40" s="18">
        <f>O13</f>
        <v>129136</v>
      </c>
      <c r="P40" s="18">
        <f t="shared" si="0"/>
        <v>2389633</v>
      </c>
    </row>
    <row r="41" spans="1:16">
      <c r="A41" s="4"/>
      <c r="B41" s="4" t="s">
        <v>213</v>
      </c>
      <c r="C41" s="4" t="s">
        <v>274</v>
      </c>
      <c r="D41" s="47">
        <f>_xlfn.AGGREGATE(1,6,D16:D18)</f>
        <v>10278</v>
      </c>
      <c r="E41" s="18" t="e">
        <f t="shared" ref="E41:G41" si="2">_xlfn.AGGREGATE(1,6,E16:E18)</f>
        <v>#DIV/0!</v>
      </c>
      <c r="F41" s="18" t="e">
        <f t="shared" si="2"/>
        <v>#DIV/0!</v>
      </c>
      <c r="G41" s="18" t="e">
        <f t="shared" si="2"/>
        <v>#DIV/0!</v>
      </c>
      <c r="L41" s="47">
        <v>914646</v>
      </c>
      <c r="M41" s="18">
        <v>92546</v>
      </c>
      <c r="N41" s="18">
        <v>91459</v>
      </c>
      <c r="O41" s="18">
        <f>O16</f>
        <v>80144</v>
      </c>
      <c r="P41" s="18">
        <f t="shared" si="0"/>
        <v>1178795</v>
      </c>
    </row>
    <row r="42" spans="1:16">
      <c r="A42" s="4"/>
      <c r="B42" s="4" t="s">
        <v>220</v>
      </c>
      <c r="C42" s="4" t="s">
        <v>274</v>
      </c>
      <c r="D42" s="47">
        <f>_xlfn.AGGREGATE(1,6,D19:D21)</f>
        <v>2286102</v>
      </c>
      <c r="E42" s="18">
        <f>_xlfn.AGGREGATE(1,6,E19:E21)</f>
        <v>966614.66666666663</v>
      </c>
      <c r="F42" s="18">
        <f>_xlfn.AGGREGATE(1,6,F19:F21)</f>
        <v>92044</v>
      </c>
      <c r="G42" s="18">
        <f>_xlfn.AGGREGATE(1,6,G19:G21)</f>
        <v>637283.33333333337</v>
      </c>
      <c r="L42" s="47">
        <v>17677381</v>
      </c>
      <c r="M42" s="18">
        <v>525219</v>
      </c>
      <c r="N42" s="18">
        <v>2130128</v>
      </c>
      <c r="O42" s="18">
        <f>O19</f>
        <v>1223707</v>
      </c>
      <c r="P42" s="18">
        <f t="shared" si="0"/>
        <v>21556435</v>
      </c>
    </row>
    <row r="43" spans="1:16">
      <c r="A43" s="4"/>
      <c r="B43" s="4" t="s">
        <v>229</v>
      </c>
      <c r="C43" s="4" t="s">
        <v>274</v>
      </c>
      <c r="D43" s="47">
        <f>_xlfn.AGGREGATE(1,6,D22:D24)</f>
        <v>20659</v>
      </c>
      <c r="E43" s="18">
        <f t="shared" ref="E43:G43" si="3">_xlfn.AGGREGATE(1,6,E22:E24)</f>
        <v>6385.333333333333</v>
      </c>
      <c r="F43" s="18">
        <f t="shared" si="3"/>
        <v>4565.666666666667</v>
      </c>
      <c r="G43" s="18">
        <f t="shared" si="3"/>
        <v>10417.666666666666</v>
      </c>
      <c r="L43" s="47">
        <v>7620664</v>
      </c>
      <c r="M43" s="18">
        <v>485204</v>
      </c>
      <c r="N43" s="18">
        <v>1450951</v>
      </c>
      <c r="O43" s="18">
        <f>O22</f>
        <v>202665</v>
      </c>
      <c r="P43" s="18">
        <f t="shared" si="0"/>
        <v>9759484</v>
      </c>
    </row>
    <row r="44" spans="1:16">
      <c r="A44" s="4"/>
      <c r="B44" s="4" t="s">
        <v>238</v>
      </c>
      <c r="C44" s="4" t="s">
        <v>274</v>
      </c>
      <c r="D44" s="47" t="e">
        <f>_xlfn.AGGREGATE(1,6,D25:D27)</f>
        <v>#DIV/0!</v>
      </c>
      <c r="E44" s="18" t="e">
        <f>_xlfn.AGGREGATE(1,6,E25:E27)</f>
        <v>#DIV/0!</v>
      </c>
      <c r="F44" s="18" t="e">
        <f>_xlfn.AGGREGATE(1,6,F25:F27)</f>
        <v>#DIV/0!</v>
      </c>
      <c r="G44" s="18" t="e">
        <f>_xlfn.AGGREGATE(1,6,G25:G27)</f>
        <v>#DIV/0!</v>
      </c>
      <c r="L44" s="47">
        <v>596000</v>
      </c>
      <c r="M44" s="18">
        <v>285000</v>
      </c>
      <c r="N44" s="18">
        <v>202000</v>
      </c>
      <c r="O44" s="18">
        <f>O25</f>
        <v>268000</v>
      </c>
      <c r="P44" s="18">
        <f t="shared" si="0"/>
        <v>1351000</v>
      </c>
    </row>
  </sheetData>
  <mergeCells count="2">
    <mergeCell ref="D4:G4"/>
    <mergeCell ref="D3:G3"/>
  </mergeCells>
  <pageMargins left="0.7" right="0.7" top="0.78740157499999996" bottom="0.78740157499999996" header="0.3" footer="0.3"/>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FB72-D40C-41A7-BBFA-F5108CFF57A2}">
  <dimension ref="A1:AQ45"/>
  <sheetViews>
    <sheetView tabSelected="1" workbookViewId="0" xr3:uid="{987B52FC-44A3-5385-8F63-791F94BC5334}">
      <pane xSplit="3" ySplit="6" topLeftCell="D51" activePane="bottomRight" state="frozen"/>
      <selection pane="bottomRight" activeCell="L42" sqref="L42"/>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24" max="24" width="12.85546875" customWidth="1"/>
    <col min="25" max="25" width="15.42578125" customWidth="1"/>
    <col min="26" max="26" width="15.85546875" customWidth="1"/>
    <col min="37" max="37" width="11.42578125" style="43"/>
    <col min="42" max="42" width="11.42578125" style="43"/>
  </cols>
  <sheetData>
    <row r="1" spans="1:43">
      <c r="A1" s="10" t="s">
        <v>0</v>
      </c>
      <c r="B1" s="1"/>
      <c r="C1" s="10" t="s">
        <v>1</v>
      </c>
      <c r="D1" s="42" t="s">
        <v>3</v>
      </c>
      <c r="E1" s="3" t="s">
        <v>3</v>
      </c>
      <c r="F1" s="119" t="s">
        <v>4</v>
      </c>
      <c r="G1" s="3" t="s">
        <v>3</v>
      </c>
      <c r="H1" s="3" t="s">
        <v>3</v>
      </c>
      <c r="I1" s="3" t="s">
        <v>3</v>
      </c>
      <c r="J1" s="3"/>
      <c r="K1" s="3" t="s">
        <v>4</v>
      </c>
      <c r="L1" s="3" t="s">
        <v>4</v>
      </c>
      <c r="M1" s="3" t="s">
        <v>4</v>
      </c>
      <c r="N1" s="3" t="s">
        <v>4</v>
      </c>
      <c r="O1" s="3" t="s">
        <v>3</v>
      </c>
      <c r="P1" s="3" t="s">
        <v>3</v>
      </c>
      <c r="Q1" s="3" t="s">
        <v>3</v>
      </c>
      <c r="R1" s="3" t="s">
        <v>3</v>
      </c>
      <c r="S1" s="3" t="s">
        <v>3</v>
      </c>
      <c r="T1" s="3" t="s">
        <v>4</v>
      </c>
      <c r="U1" s="3" t="s">
        <v>3</v>
      </c>
      <c r="V1" s="3" t="s">
        <v>3</v>
      </c>
      <c r="W1" s="3" t="s">
        <v>285</v>
      </c>
      <c r="X1" s="3" t="s">
        <v>3</v>
      </c>
      <c r="Y1" s="3" t="s">
        <v>3</v>
      </c>
      <c r="Z1" s="3" t="s">
        <v>3</v>
      </c>
      <c r="AA1" s="3"/>
      <c r="AB1" s="3"/>
      <c r="AC1" s="3"/>
      <c r="AD1" s="3"/>
      <c r="AE1" s="3"/>
      <c r="AF1" s="3"/>
      <c r="AG1" s="3" t="s">
        <v>3</v>
      </c>
      <c r="AH1" s="3" t="s">
        <v>3</v>
      </c>
      <c r="AI1" s="3" t="s">
        <v>3</v>
      </c>
      <c r="AJ1" s="3" t="s">
        <v>3</v>
      </c>
      <c r="AK1" s="42" t="s">
        <v>5</v>
      </c>
      <c r="AL1" s="3" t="s">
        <v>5</v>
      </c>
      <c r="AM1" s="3" t="s">
        <v>5</v>
      </c>
      <c r="AN1" s="3" t="s">
        <v>5</v>
      </c>
      <c r="AO1" s="3" t="s">
        <v>4</v>
      </c>
      <c r="AP1" s="42" t="s">
        <v>5</v>
      </c>
      <c r="AQ1" s="3" t="s">
        <v>4</v>
      </c>
    </row>
    <row r="2" spans="1:43">
      <c r="A2" s="10" t="s">
        <v>7</v>
      </c>
      <c r="B2" s="1"/>
      <c r="C2" s="4"/>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spans="1:43" ht="15" customHeight="1">
      <c r="A3" s="110" t="s">
        <v>8</v>
      </c>
      <c r="B3" s="8"/>
      <c r="C3" s="8" t="s">
        <v>9</v>
      </c>
      <c r="D3" s="132" t="s">
        <v>11</v>
      </c>
      <c r="E3" s="133"/>
      <c r="F3" s="133"/>
      <c r="G3" s="133"/>
      <c r="H3" s="133"/>
      <c r="I3" s="133"/>
      <c r="J3" s="133"/>
      <c r="K3" s="133"/>
      <c r="L3" s="133"/>
      <c r="M3" s="133"/>
      <c r="N3" s="133"/>
      <c r="O3" s="129" t="s">
        <v>12</v>
      </c>
      <c r="P3" s="129"/>
      <c r="Q3" s="129"/>
      <c r="R3" s="129"/>
      <c r="S3" s="129"/>
      <c r="T3" s="129"/>
      <c r="U3" s="129" t="s">
        <v>13</v>
      </c>
      <c r="V3" s="129"/>
      <c r="W3" s="129"/>
      <c r="X3" s="129"/>
      <c r="Y3" s="129"/>
      <c r="Z3" s="129"/>
      <c r="AA3" s="129"/>
      <c r="AB3" s="129"/>
      <c r="AC3" s="129"/>
      <c r="AD3" s="129"/>
      <c r="AE3" s="129"/>
      <c r="AF3" s="129"/>
      <c r="AG3" s="129" t="s">
        <v>14</v>
      </c>
      <c r="AH3" s="129"/>
      <c r="AI3" s="129"/>
      <c r="AJ3" s="131"/>
      <c r="AK3" s="76" t="s">
        <v>25</v>
      </c>
    </row>
    <row r="4" spans="1:43" ht="30">
      <c r="A4" s="114" t="s">
        <v>26</v>
      </c>
      <c r="B4" s="111"/>
      <c r="C4" s="111" t="s">
        <v>27</v>
      </c>
      <c r="D4" s="129" t="s">
        <v>29</v>
      </c>
      <c r="E4" s="129"/>
      <c r="F4" s="129"/>
      <c r="G4" s="129"/>
      <c r="H4" s="129"/>
      <c r="I4" s="129"/>
      <c r="J4" s="125"/>
      <c r="K4" s="125"/>
      <c r="L4" s="125"/>
      <c r="M4" s="125"/>
      <c r="N4" s="125"/>
      <c r="O4" s="129" t="s">
        <v>30</v>
      </c>
      <c r="P4" s="129"/>
      <c r="Q4" s="129"/>
      <c r="R4" s="129"/>
      <c r="S4" s="129"/>
      <c r="T4" s="125"/>
      <c r="U4" s="129" t="s">
        <v>31</v>
      </c>
      <c r="V4" s="129"/>
      <c r="W4" s="129"/>
      <c r="X4" s="129"/>
      <c r="Y4" s="129"/>
      <c r="Z4" s="129"/>
      <c r="AA4" s="125"/>
      <c r="AB4" s="125"/>
      <c r="AC4" s="125"/>
      <c r="AD4" s="125"/>
      <c r="AE4" s="125"/>
      <c r="AF4" s="125"/>
      <c r="AG4" s="129" t="s">
        <v>32</v>
      </c>
      <c r="AH4" s="129"/>
      <c r="AI4" s="129"/>
      <c r="AJ4" s="131"/>
      <c r="AK4" s="112"/>
      <c r="AL4" s="113"/>
      <c r="AM4" s="113"/>
      <c r="AN4" s="30"/>
      <c r="AO4" s="30"/>
      <c r="AP4" s="74"/>
    </row>
    <row r="5" spans="1:43" ht="66" customHeight="1">
      <c r="A5" s="31"/>
      <c r="B5" s="32"/>
      <c r="C5" s="33" t="s">
        <v>63</v>
      </c>
      <c r="D5" s="38" t="s">
        <v>68</v>
      </c>
      <c r="E5" s="34" t="s">
        <v>69</v>
      </c>
      <c r="F5" s="34" t="s">
        <v>286</v>
      </c>
      <c r="G5" s="34" t="s">
        <v>70</v>
      </c>
      <c r="H5" s="34" t="s">
        <v>71</v>
      </c>
      <c r="I5" s="34" t="s">
        <v>72</v>
      </c>
      <c r="J5" s="34" t="s">
        <v>287</v>
      </c>
      <c r="K5" s="34" t="s">
        <v>288</v>
      </c>
      <c r="L5" s="34" t="s">
        <v>289</v>
      </c>
      <c r="M5" s="34" t="s">
        <v>290</v>
      </c>
      <c r="N5" s="34" t="s">
        <v>291</v>
      </c>
      <c r="O5" s="34" t="s">
        <v>73</v>
      </c>
      <c r="P5" s="34" t="s">
        <v>74</v>
      </c>
      <c r="Q5" s="34" t="s">
        <v>75</v>
      </c>
      <c r="R5" s="34" t="s">
        <v>76</v>
      </c>
      <c r="S5" s="34" t="s">
        <v>77</v>
      </c>
      <c r="T5" s="34" t="s">
        <v>292</v>
      </c>
      <c r="U5" s="34" t="s">
        <v>78</v>
      </c>
      <c r="V5" s="34" t="s">
        <v>79</v>
      </c>
      <c r="W5" s="34" t="s">
        <v>293</v>
      </c>
      <c r="X5" s="34" t="s">
        <v>80</v>
      </c>
      <c r="Y5" s="34" t="s">
        <v>81</v>
      </c>
      <c r="Z5" s="34" t="s">
        <v>82</v>
      </c>
      <c r="AA5" s="34" t="s">
        <v>294</v>
      </c>
      <c r="AB5" s="34" t="s">
        <v>295</v>
      </c>
      <c r="AC5" s="34" t="s">
        <v>296</v>
      </c>
      <c r="AD5" s="34" t="s">
        <v>297</v>
      </c>
      <c r="AE5" s="34" t="s">
        <v>298</v>
      </c>
      <c r="AF5" s="34" t="s">
        <v>299</v>
      </c>
      <c r="AG5" s="34" t="s">
        <v>83</v>
      </c>
      <c r="AH5" s="34" t="s">
        <v>84</v>
      </c>
      <c r="AI5" s="34" t="s">
        <v>85</v>
      </c>
      <c r="AJ5" s="34" t="s">
        <v>86</v>
      </c>
      <c r="AK5" s="74" t="s">
        <v>147</v>
      </c>
      <c r="AL5" s="30"/>
      <c r="AM5" s="30"/>
      <c r="AN5" s="30"/>
      <c r="AO5" s="30"/>
      <c r="AP5" s="74" t="s">
        <v>149</v>
      </c>
    </row>
    <row r="6" spans="1:43" ht="15.75" thickBot="1">
      <c r="A6" s="57" t="s">
        <v>151</v>
      </c>
      <c r="B6" s="58" t="s">
        <v>152</v>
      </c>
      <c r="C6" s="59" t="s">
        <v>153</v>
      </c>
      <c r="D6" s="60" t="s">
        <v>156</v>
      </c>
      <c r="E6" s="61" t="s">
        <v>158</v>
      </c>
      <c r="F6" s="61" t="s">
        <v>300</v>
      </c>
      <c r="G6" s="61" t="s">
        <v>155</v>
      </c>
      <c r="H6" s="61" t="s">
        <v>157</v>
      </c>
      <c r="I6" s="61" t="s">
        <v>154</v>
      </c>
      <c r="J6" s="61" t="s">
        <v>156</v>
      </c>
      <c r="K6" s="61" t="s">
        <v>158</v>
      </c>
      <c r="L6" s="61" t="s">
        <v>300</v>
      </c>
      <c r="M6" s="61" t="s">
        <v>155</v>
      </c>
      <c r="N6" s="61" t="s">
        <v>157</v>
      </c>
      <c r="O6" s="61" t="s">
        <v>156</v>
      </c>
      <c r="P6" s="61" t="s">
        <v>158</v>
      </c>
      <c r="Q6" s="61" t="s">
        <v>155</v>
      </c>
      <c r="R6" s="61" t="s">
        <v>157</v>
      </c>
      <c r="S6" s="61" t="s">
        <v>154</v>
      </c>
      <c r="T6" s="61" t="s">
        <v>154</v>
      </c>
      <c r="U6" s="61" t="s">
        <v>156</v>
      </c>
      <c r="V6" s="61" t="s">
        <v>158</v>
      </c>
      <c r="W6" s="61" t="s">
        <v>300</v>
      </c>
      <c r="X6" s="61" t="s">
        <v>155</v>
      </c>
      <c r="Y6" s="61" t="s">
        <v>157</v>
      </c>
      <c r="Z6" s="61" t="s">
        <v>154</v>
      </c>
      <c r="AA6" s="61" t="s">
        <v>156</v>
      </c>
      <c r="AB6" s="61" t="s">
        <v>158</v>
      </c>
      <c r="AC6" s="61" t="s">
        <v>300</v>
      </c>
      <c r="AD6" s="61" t="s">
        <v>155</v>
      </c>
      <c r="AE6" s="61" t="s">
        <v>157</v>
      </c>
      <c r="AF6" s="61" t="s">
        <v>154</v>
      </c>
      <c r="AG6" s="61" t="s">
        <v>156</v>
      </c>
      <c r="AH6" s="61" t="s">
        <v>155</v>
      </c>
      <c r="AI6" s="61" t="s">
        <v>157</v>
      </c>
      <c r="AJ6" s="61" t="s">
        <v>154</v>
      </c>
      <c r="AK6" s="60" t="s">
        <v>184</v>
      </c>
      <c r="AL6" s="61" t="s">
        <v>185</v>
      </c>
      <c r="AM6" s="61" t="s">
        <v>186</v>
      </c>
      <c r="AN6" s="61" t="s">
        <v>187</v>
      </c>
      <c r="AO6" s="61" t="s">
        <v>188</v>
      </c>
      <c r="AP6" s="118" t="s">
        <v>189</v>
      </c>
      <c r="AQ6" s="120" t="s">
        <v>301</v>
      </c>
    </row>
    <row r="7" spans="1:43">
      <c r="A7" s="1" t="s">
        <v>190</v>
      </c>
      <c r="B7" s="1" t="s">
        <v>191</v>
      </c>
      <c r="C7" s="1">
        <v>2015</v>
      </c>
      <c r="D7" s="72" t="s">
        <v>192</v>
      </c>
      <c r="E7" s="80" t="s">
        <v>192</v>
      </c>
      <c r="F7" s="80" t="s">
        <v>192</v>
      </c>
      <c r="G7" s="80" t="s">
        <v>192</v>
      </c>
      <c r="H7" s="80" t="s">
        <v>192</v>
      </c>
      <c r="I7" s="80" t="s">
        <v>192</v>
      </c>
      <c r="J7" s="18"/>
      <c r="K7" s="18"/>
      <c r="L7" s="18"/>
      <c r="M7" s="18"/>
      <c r="N7" s="18"/>
      <c r="O7" s="18"/>
      <c r="P7" s="18"/>
      <c r="Q7" s="18"/>
      <c r="R7" s="18"/>
      <c r="S7" s="18"/>
      <c r="T7" s="18"/>
      <c r="U7" s="80" t="s">
        <v>192</v>
      </c>
      <c r="V7" s="18"/>
      <c r="W7" s="18"/>
      <c r="X7" s="18"/>
      <c r="Y7" s="80" t="s">
        <v>192</v>
      </c>
      <c r="Z7" s="80" t="s">
        <v>192</v>
      </c>
      <c r="AA7" s="18"/>
      <c r="AB7" s="18"/>
      <c r="AC7" s="18"/>
      <c r="AD7" s="18"/>
      <c r="AE7" s="18"/>
      <c r="AF7" s="18"/>
      <c r="AG7" s="18"/>
      <c r="AH7" s="18"/>
      <c r="AI7" s="18"/>
      <c r="AJ7" s="18"/>
      <c r="AK7" s="47">
        <v>375228</v>
      </c>
      <c r="AL7" s="18">
        <v>181905</v>
      </c>
      <c r="AM7" s="18">
        <v>85559</v>
      </c>
      <c r="AN7" s="18">
        <v>42117</v>
      </c>
      <c r="AO7" s="18">
        <f>SUM(AK7:AN7)</f>
        <v>684809</v>
      </c>
      <c r="AP7" s="43">
        <v>559</v>
      </c>
      <c r="AQ7" s="96">
        <f>AL7-AP7</f>
        <v>181346</v>
      </c>
    </row>
    <row r="8" spans="1:43">
      <c r="A8" s="1"/>
      <c r="B8" s="1"/>
      <c r="C8" s="1">
        <v>2016</v>
      </c>
      <c r="D8" s="47">
        <v>89</v>
      </c>
      <c r="E8" s="80" t="s">
        <v>192</v>
      </c>
      <c r="F8" s="80" t="s">
        <v>192</v>
      </c>
      <c r="G8" s="80" t="s">
        <v>192</v>
      </c>
      <c r="H8" s="18">
        <v>2522</v>
      </c>
      <c r="I8" s="18">
        <v>2611</v>
      </c>
      <c r="J8" s="18"/>
      <c r="K8" s="18"/>
      <c r="L8" s="18"/>
      <c r="M8" s="18"/>
      <c r="N8" s="18"/>
      <c r="O8" s="18"/>
      <c r="P8" s="18"/>
      <c r="Q8" s="18"/>
      <c r="R8" s="18"/>
      <c r="S8" s="18"/>
      <c r="T8" s="18"/>
      <c r="U8" s="18">
        <v>7507793</v>
      </c>
      <c r="V8" s="18"/>
      <c r="W8" s="18"/>
      <c r="X8" s="18"/>
      <c r="Y8" s="18">
        <v>21294853</v>
      </c>
      <c r="Z8" s="18">
        <v>28802646</v>
      </c>
      <c r="AA8" s="18">
        <f t="shared" ref="AA8:AA9" si="0">U8/D8</f>
        <v>84357.224719101127</v>
      </c>
      <c r="AB8" s="18"/>
      <c r="AC8" s="18"/>
      <c r="AD8" s="18"/>
      <c r="AE8" s="18">
        <f t="shared" ref="AE8:AE9" si="1">Y8/H8</f>
        <v>8443.6371927042037</v>
      </c>
      <c r="AF8" s="18">
        <f t="shared" ref="AF8" si="2">Z8/I8</f>
        <v>11031.270011489851</v>
      </c>
      <c r="AG8" s="18"/>
      <c r="AH8" s="18"/>
      <c r="AI8" s="18"/>
      <c r="AJ8" s="18"/>
      <c r="AK8" s="47"/>
      <c r="AL8" s="18"/>
      <c r="AM8" s="18"/>
      <c r="AN8" s="18"/>
      <c r="AO8" s="18"/>
    </row>
    <row r="9" spans="1:43">
      <c r="A9" s="1"/>
      <c r="B9" s="1"/>
      <c r="C9" s="1">
        <v>2017</v>
      </c>
      <c r="D9" s="47">
        <v>93</v>
      </c>
      <c r="E9" s="80" t="s">
        <v>192</v>
      </c>
      <c r="F9" s="80" t="s">
        <v>192</v>
      </c>
      <c r="G9" s="80" t="s">
        <v>192</v>
      </c>
      <c r="H9" s="18">
        <v>2074</v>
      </c>
      <c r="I9" s="18">
        <v>2167</v>
      </c>
      <c r="J9" s="18"/>
      <c r="K9" s="18"/>
      <c r="L9" s="18"/>
      <c r="M9" s="18"/>
      <c r="N9" s="18"/>
      <c r="O9" s="18"/>
      <c r="P9" s="18"/>
      <c r="Q9" s="18"/>
      <c r="R9" s="18"/>
      <c r="S9" s="18"/>
      <c r="T9" s="18"/>
      <c r="U9" s="18">
        <v>6501924</v>
      </c>
      <c r="V9" s="18"/>
      <c r="W9" s="18"/>
      <c r="X9" s="18"/>
      <c r="Y9" s="18">
        <v>43968408</v>
      </c>
      <c r="Z9" s="18">
        <v>50470332</v>
      </c>
      <c r="AA9" s="18">
        <f t="shared" si="0"/>
        <v>69913.161290322576</v>
      </c>
      <c r="AB9" s="18"/>
      <c r="AC9" s="18"/>
      <c r="AD9" s="18"/>
      <c r="AE9" s="18">
        <f t="shared" si="1"/>
        <v>21199.810993249757</v>
      </c>
      <c r="AF9" s="18">
        <f>Z9/I9</f>
        <v>23290.416243654821</v>
      </c>
      <c r="AG9" s="18"/>
      <c r="AH9" s="18"/>
      <c r="AI9" s="18"/>
      <c r="AJ9" s="18"/>
      <c r="AK9" s="47"/>
      <c r="AL9" s="18"/>
      <c r="AM9" s="18"/>
      <c r="AN9" s="18"/>
      <c r="AO9" s="18"/>
    </row>
    <row r="10" spans="1:43">
      <c r="A10" s="1" t="s">
        <v>197</v>
      </c>
      <c r="B10" s="1" t="s">
        <v>198</v>
      </c>
      <c r="C10" s="1">
        <v>2015</v>
      </c>
      <c r="D10" s="4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47">
        <v>5333783</v>
      </c>
      <c r="AL10" s="18">
        <v>387581</v>
      </c>
      <c r="AM10" s="18">
        <v>607739</v>
      </c>
      <c r="AN10" s="18">
        <v>239256</v>
      </c>
      <c r="AO10" s="18">
        <f>SUM(AK10:AN10)</f>
        <v>6568359</v>
      </c>
      <c r="AP10" s="43">
        <v>3900</v>
      </c>
      <c r="AQ10" s="96">
        <f>AL10-AP10</f>
        <v>383681</v>
      </c>
    </row>
    <row r="11" spans="1:43">
      <c r="A11" s="1"/>
      <c r="B11" s="1"/>
      <c r="C11" s="1">
        <v>2016</v>
      </c>
      <c r="D11" s="47"/>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47"/>
      <c r="AL11" s="18"/>
      <c r="AM11" s="18"/>
      <c r="AN11" s="18"/>
      <c r="AO11" s="18"/>
    </row>
    <row r="12" spans="1:43">
      <c r="A12" s="1"/>
      <c r="B12" s="1"/>
      <c r="C12" s="1">
        <v>2017</v>
      </c>
      <c r="D12" s="47"/>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47"/>
      <c r="AL12" s="18"/>
      <c r="AM12" s="18"/>
      <c r="AN12" s="18"/>
      <c r="AO12" s="18"/>
    </row>
    <row r="13" spans="1:43">
      <c r="A13" s="1" t="s">
        <v>204</v>
      </c>
      <c r="B13" s="1" t="s">
        <v>205</v>
      </c>
      <c r="C13" s="1">
        <v>2015</v>
      </c>
      <c r="D13" s="47">
        <v>487</v>
      </c>
      <c r="E13" s="18">
        <v>65</v>
      </c>
      <c r="F13" s="18">
        <f>D13-E13</f>
        <v>422</v>
      </c>
      <c r="G13" s="18">
        <v>205</v>
      </c>
      <c r="H13" s="18">
        <v>1005</v>
      </c>
      <c r="I13" s="18">
        <v>1114</v>
      </c>
      <c r="J13" s="18"/>
      <c r="K13" s="12">
        <f>E13/AP13</f>
        <v>0.14192139737991266</v>
      </c>
      <c r="L13" s="12">
        <f>F13/AQ13</f>
        <v>1.9901811442126758E-3</v>
      </c>
      <c r="M13" s="12">
        <f>G13/AK13</f>
        <v>1.0425630165772605E-4</v>
      </c>
      <c r="N13" s="12">
        <f>H13/AM13</f>
        <v>1.2302607418288652E-2</v>
      </c>
      <c r="O13" s="18">
        <v>233</v>
      </c>
      <c r="P13" s="18">
        <v>64</v>
      </c>
      <c r="Q13" s="18">
        <v>139</v>
      </c>
      <c r="R13" s="18">
        <v>330</v>
      </c>
      <c r="S13" s="18">
        <v>349</v>
      </c>
      <c r="T13" s="121">
        <f>I13/S13</f>
        <v>3.1919770773638967</v>
      </c>
      <c r="U13" s="18">
        <v>3243476</v>
      </c>
      <c r="V13" s="18">
        <v>338386</v>
      </c>
      <c r="W13" s="18">
        <f>U13-V13</f>
        <v>2905090</v>
      </c>
      <c r="X13" s="18">
        <v>1129863</v>
      </c>
      <c r="Y13" s="18">
        <v>16386388</v>
      </c>
      <c r="Z13" s="18">
        <v>22496184</v>
      </c>
      <c r="AA13" s="18">
        <f t="shared" ref="AA13:AA15" si="3">U13/D13</f>
        <v>6660.1149897330597</v>
      </c>
      <c r="AB13" s="18">
        <f t="shared" ref="AB13:AB15" si="4">V13/E13</f>
        <v>5205.9384615384615</v>
      </c>
      <c r="AC13" s="18">
        <f t="shared" ref="AC13:AC15" si="5">W13/F13</f>
        <v>6884.0995260663503</v>
      </c>
      <c r="AD13" s="18">
        <f t="shared" ref="AD13:AD15" si="6">X13/G13</f>
        <v>5511.5268292682931</v>
      </c>
      <c r="AE13" s="18">
        <f t="shared" ref="AE13:AE15" si="7">Y13/H13</f>
        <v>16304.86368159204</v>
      </c>
      <c r="AF13" s="18">
        <f t="shared" ref="AF13:AF14" si="8">Z13/I13</f>
        <v>20194.06104129264</v>
      </c>
      <c r="AG13" s="18"/>
      <c r="AH13" s="18"/>
      <c r="AI13" s="18"/>
      <c r="AJ13" s="18"/>
      <c r="AK13" s="47">
        <v>1966308</v>
      </c>
      <c r="AL13" s="18">
        <v>212499</v>
      </c>
      <c r="AM13" s="18">
        <v>81690</v>
      </c>
      <c r="AN13" s="18">
        <v>129136</v>
      </c>
      <c r="AO13" s="18">
        <f>SUM(AK13:AN13)</f>
        <v>2389633</v>
      </c>
      <c r="AP13" s="43">
        <v>458</v>
      </c>
      <c r="AQ13" s="96">
        <f>AL13-AP13</f>
        <v>212041</v>
      </c>
    </row>
    <row r="14" spans="1:43">
      <c r="A14" s="1"/>
      <c r="B14" s="1"/>
      <c r="C14" s="1">
        <v>2016</v>
      </c>
      <c r="D14" s="47">
        <v>425</v>
      </c>
      <c r="E14" s="18">
        <v>27</v>
      </c>
      <c r="F14" s="18">
        <f t="shared" ref="F14:F15" si="9">D14-E14</f>
        <v>398</v>
      </c>
      <c r="G14" s="18">
        <v>196</v>
      </c>
      <c r="H14" s="18">
        <v>857</v>
      </c>
      <c r="I14" s="18">
        <v>950</v>
      </c>
      <c r="J14" s="18"/>
      <c r="O14" s="18">
        <v>206</v>
      </c>
      <c r="P14" s="18">
        <v>28</v>
      </c>
      <c r="Q14" s="18">
        <v>130</v>
      </c>
      <c r="R14" s="18">
        <v>306</v>
      </c>
      <c r="S14" s="18">
        <v>317</v>
      </c>
      <c r="T14" s="121">
        <f t="shared" ref="T14:T15" si="10">I14/S14</f>
        <v>2.9968454258675079</v>
      </c>
      <c r="U14" s="18">
        <v>1593272</v>
      </c>
      <c r="V14" s="18">
        <v>57300</v>
      </c>
      <c r="W14" s="18">
        <f t="shared" ref="W14:W15" si="11">U14-V14</f>
        <v>1535972</v>
      </c>
      <c r="X14" s="18">
        <v>478081</v>
      </c>
      <c r="Y14" s="18">
        <v>6921314</v>
      </c>
      <c r="Z14" s="18">
        <v>10738387</v>
      </c>
      <c r="AA14" s="18">
        <f t="shared" si="3"/>
        <v>3748.8752941176472</v>
      </c>
      <c r="AB14" s="18">
        <f t="shared" si="4"/>
        <v>2122.2222222222222</v>
      </c>
      <c r="AC14" s="18">
        <f t="shared" si="5"/>
        <v>3859.2261306532664</v>
      </c>
      <c r="AD14" s="18">
        <f t="shared" si="6"/>
        <v>2439.1887755102039</v>
      </c>
      <c r="AE14" s="18">
        <f t="shared" si="7"/>
        <v>8076.212368728121</v>
      </c>
      <c r="AF14" s="18">
        <f t="shared" si="8"/>
        <v>11303.565263157894</v>
      </c>
      <c r="AG14" s="18"/>
      <c r="AH14" s="18"/>
      <c r="AI14" s="18"/>
      <c r="AJ14" s="18"/>
      <c r="AK14" s="47"/>
      <c r="AL14" s="18"/>
      <c r="AM14" s="18"/>
      <c r="AN14" s="18"/>
      <c r="AO14" s="18"/>
    </row>
    <row r="15" spans="1:43">
      <c r="A15" s="1"/>
      <c r="B15" s="1"/>
      <c r="C15" s="1">
        <v>2017</v>
      </c>
      <c r="D15" s="47">
        <v>191</v>
      </c>
      <c r="E15" s="18">
        <v>16</v>
      </c>
      <c r="F15" s="18">
        <f t="shared" si="9"/>
        <v>175</v>
      </c>
      <c r="G15" s="18">
        <v>74</v>
      </c>
      <c r="H15" s="18">
        <v>275</v>
      </c>
      <c r="I15" s="18">
        <v>384</v>
      </c>
      <c r="J15" s="18"/>
      <c r="O15" s="18">
        <v>149</v>
      </c>
      <c r="P15" s="18">
        <v>18</v>
      </c>
      <c r="Q15" s="18">
        <v>79</v>
      </c>
      <c r="R15" s="18">
        <v>201</v>
      </c>
      <c r="S15" s="18">
        <v>220</v>
      </c>
      <c r="T15" s="121">
        <f t="shared" si="10"/>
        <v>1.7454545454545454</v>
      </c>
      <c r="U15" s="18">
        <v>1906191</v>
      </c>
      <c r="V15" s="18">
        <v>815555</v>
      </c>
      <c r="W15" s="18">
        <f t="shared" si="11"/>
        <v>1090636</v>
      </c>
      <c r="X15" s="18">
        <v>707584</v>
      </c>
      <c r="Y15" s="18">
        <v>6303908</v>
      </c>
      <c r="Z15" s="18">
        <v>11138495</v>
      </c>
      <c r="AA15" s="18">
        <f t="shared" si="3"/>
        <v>9980.0575916230373</v>
      </c>
      <c r="AB15" s="18">
        <f t="shared" si="4"/>
        <v>50972.1875</v>
      </c>
      <c r="AC15" s="18">
        <f t="shared" si="5"/>
        <v>6232.2057142857138</v>
      </c>
      <c r="AD15" s="18">
        <f t="shared" si="6"/>
        <v>9561.9459459459467</v>
      </c>
      <c r="AE15" s="18">
        <f t="shared" si="7"/>
        <v>22923.301818181819</v>
      </c>
      <c r="AF15" s="18">
        <f>Z15/I15</f>
        <v>29006.497395833332</v>
      </c>
      <c r="AG15" s="18"/>
      <c r="AH15" s="18"/>
      <c r="AI15" s="18"/>
      <c r="AJ15" s="18"/>
      <c r="AK15" s="47"/>
      <c r="AL15" s="18"/>
      <c r="AM15" s="18"/>
      <c r="AN15" s="18"/>
      <c r="AO15" s="18"/>
    </row>
    <row r="16" spans="1:43">
      <c r="A16" s="1" t="s">
        <v>212</v>
      </c>
      <c r="B16" s="1" t="s">
        <v>213</v>
      </c>
      <c r="C16" s="1">
        <v>2015</v>
      </c>
      <c r="D16" s="47">
        <v>654</v>
      </c>
      <c r="E16" s="18">
        <v>109</v>
      </c>
      <c r="F16" s="18">
        <f>D16-E16</f>
        <v>545</v>
      </c>
      <c r="G16" s="18">
        <v>222</v>
      </c>
      <c r="H16" s="18">
        <v>1016</v>
      </c>
      <c r="I16" s="18">
        <v>1243</v>
      </c>
      <c r="J16" s="18"/>
      <c r="K16" s="12">
        <f>E16/AP16</f>
        <v>8.7550200803212852E-2</v>
      </c>
      <c r="L16" s="12">
        <f>F16/AQ16</f>
        <v>5.969266492152331E-3</v>
      </c>
      <c r="M16" s="12">
        <f>G16/AK16</f>
        <v>2.4271685438956712E-4</v>
      </c>
      <c r="N16" s="12">
        <f>H16/AM16</f>
        <v>1.1108802851550968E-2</v>
      </c>
      <c r="O16" s="18">
        <v>203</v>
      </c>
      <c r="P16" s="18">
        <v>37</v>
      </c>
      <c r="Q16" s="18">
        <v>34</v>
      </c>
      <c r="R16" s="18">
        <v>203</v>
      </c>
      <c r="S16" s="18">
        <v>237</v>
      </c>
      <c r="T16" s="121">
        <f>I16/S16</f>
        <v>5.2447257383966246</v>
      </c>
      <c r="U16" s="18"/>
      <c r="V16" s="18"/>
      <c r="W16" s="18"/>
      <c r="X16" s="18"/>
      <c r="Y16" s="18"/>
      <c r="Z16" s="18"/>
      <c r="AA16" s="18"/>
      <c r="AB16" s="18"/>
      <c r="AC16" s="18"/>
      <c r="AD16" s="18"/>
      <c r="AE16" s="18"/>
      <c r="AF16" s="18"/>
      <c r="AG16" s="18"/>
      <c r="AH16" s="18"/>
      <c r="AI16" s="18"/>
      <c r="AJ16" s="18"/>
      <c r="AK16" s="47">
        <v>914646</v>
      </c>
      <c r="AL16" s="18">
        <v>92546</v>
      </c>
      <c r="AM16" s="18">
        <v>91459</v>
      </c>
      <c r="AN16" s="18">
        <v>80144</v>
      </c>
      <c r="AO16" s="18">
        <f>SUM(AK16:AN16)</f>
        <v>1178795</v>
      </c>
      <c r="AP16" s="43">
        <v>1245</v>
      </c>
      <c r="AQ16" s="96">
        <f>AL16-AP16</f>
        <v>91301</v>
      </c>
    </row>
    <row r="17" spans="1:43">
      <c r="A17" s="1"/>
      <c r="B17" s="1"/>
      <c r="C17" s="1">
        <v>2016</v>
      </c>
      <c r="D17" s="47">
        <v>534</v>
      </c>
      <c r="E17" s="18">
        <v>72</v>
      </c>
      <c r="F17" s="18">
        <f t="shared" ref="F17:F18" si="12">D17-E17</f>
        <v>462</v>
      </c>
      <c r="G17" s="18">
        <v>193</v>
      </c>
      <c r="H17" s="18">
        <v>990</v>
      </c>
      <c r="I17" s="18">
        <v>1168</v>
      </c>
      <c r="J17" s="18"/>
      <c r="K17" s="18"/>
      <c r="L17" s="18"/>
      <c r="M17" s="18"/>
      <c r="N17" s="18"/>
      <c r="O17" s="18">
        <v>204</v>
      </c>
      <c r="P17" s="18">
        <v>41</v>
      </c>
      <c r="Q17" s="18">
        <v>32</v>
      </c>
      <c r="R17" s="18">
        <v>204</v>
      </c>
      <c r="S17" s="18">
        <v>236</v>
      </c>
      <c r="T17" s="121">
        <f t="shared" ref="T17:T21" si="13">I17/S17</f>
        <v>4.9491525423728815</v>
      </c>
      <c r="U17" s="18"/>
      <c r="V17" s="18"/>
      <c r="W17" s="18"/>
      <c r="X17" s="18"/>
      <c r="Y17" s="18"/>
      <c r="Z17" s="18"/>
      <c r="AA17" s="18"/>
      <c r="AB17" s="18"/>
      <c r="AC17" s="18"/>
      <c r="AD17" s="18"/>
      <c r="AE17" s="18"/>
      <c r="AF17" s="18"/>
      <c r="AG17" s="18"/>
      <c r="AH17" s="18"/>
      <c r="AI17" s="18"/>
      <c r="AJ17" s="18"/>
      <c r="AK17" s="47"/>
      <c r="AL17" s="18"/>
      <c r="AM17" s="18"/>
      <c r="AN17" s="18"/>
      <c r="AO17" s="18"/>
    </row>
    <row r="18" spans="1:43">
      <c r="A18" s="1"/>
      <c r="B18" s="1"/>
      <c r="C18" s="1">
        <v>2017</v>
      </c>
      <c r="D18" s="47">
        <v>275</v>
      </c>
      <c r="E18" s="18">
        <v>59</v>
      </c>
      <c r="F18" s="18">
        <f t="shared" si="12"/>
        <v>216</v>
      </c>
      <c r="G18" s="18">
        <v>144</v>
      </c>
      <c r="H18" s="18">
        <v>751</v>
      </c>
      <c r="I18" s="18">
        <v>885</v>
      </c>
      <c r="J18" s="18"/>
      <c r="K18" s="18"/>
      <c r="L18" s="18"/>
      <c r="M18" s="18"/>
      <c r="N18" s="18"/>
      <c r="O18" s="18">
        <v>193</v>
      </c>
      <c r="P18" s="18">
        <v>38</v>
      </c>
      <c r="Q18" s="18">
        <v>27</v>
      </c>
      <c r="R18" s="18">
        <v>193</v>
      </c>
      <c r="S18" s="18">
        <v>220</v>
      </c>
      <c r="T18" s="121">
        <f t="shared" si="13"/>
        <v>4.0227272727272725</v>
      </c>
      <c r="U18" s="18"/>
      <c r="V18" s="18"/>
      <c r="W18" s="18"/>
      <c r="X18" s="18"/>
      <c r="Y18" s="18"/>
      <c r="Z18" s="18"/>
      <c r="AA18" s="18"/>
      <c r="AB18" s="18"/>
      <c r="AC18" s="18"/>
      <c r="AD18" s="18"/>
      <c r="AE18" s="18"/>
      <c r="AF18" s="18"/>
      <c r="AG18" s="18"/>
      <c r="AH18" s="18"/>
      <c r="AI18" s="18"/>
      <c r="AJ18" s="18"/>
      <c r="AK18" s="47"/>
      <c r="AL18" s="18"/>
      <c r="AM18" s="18"/>
      <c r="AN18" s="18"/>
      <c r="AO18" s="18"/>
    </row>
    <row r="19" spans="1:43">
      <c r="A19" s="1" t="s">
        <v>219</v>
      </c>
      <c r="B19" s="1" t="s">
        <v>220</v>
      </c>
      <c r="C19" s="1">
        <v>2015</v>
      </c>
      <c r="D19" s="47">
        <v>3682</v>
      </c>
      <c r="E19" s="80" t="s">
        <v>192</v>
      </c>
      <c r="F19" s="80" t="s">
        <v>192</v>
      </c>
      <c r="G19" s="18">
        <v>22233</v>
      </c>
      <c r="H19" s="18">
        <v>35094</v>
      </c>
      <c r="I19" s="18">
        <v>59399</v>
      </c>
      <c r="J19" s="12">
        <f>D19/AQ19</f>
        <v>8.4770541661198708E-3</v>
      </c>
      <c r="K19" s="12" t="e">
        <f>E19/AP19</f>
        <v>#VALUE!</v>
      </c>
      <c r="L19" s="12" t="e">
        <f>F19/AQ19</f>
        <v>#VALUE!</v>
      </c>
      <c r="M19" s="12">
        <f>G19/AK19</f>
        <v>1.2577089332407329E-3</v>
      </c>
      <c r="N19" s="12">
        <f>H19/AM19</f>
        <v>1.6475066287096361E-2</v>
      </c>
      <c r="S19" s="18"/>
      <c r="U19" s="122">
        <v>231544440</v>
      </c>
      <c r="V19" s="122"/>
      <c r="X19" s="122">
        <v>164692080</v>
      </c>
      <c r="Y19" s="122">
        <v>5230876776</v>
      </c>
      <c r="Z19" s="122">
        <v>5820164787.9000006</v>
      </c>
      <c r="AA19" s="18">
        <f t="shared" ref="AA19:AA21" si="14">U19/D19</f>
        <v>62885.507876154261</v>
      </c>
      <c r="AB19" s="18" t="e">
        <f t="shared" ref="AB19:AB21" si="15">V19/E19</f>
        <v>#VALUE!</v>
      </c>
      <c r="AC19" s="18" t="e">
        <f t="shared" ref="AC19:AC21" si="16">W19/F19</f>
        <v>#VALUE!</v>
      </c>
      <c r="AD19" s="18">
        <f t="shared" ref="AD19:AD21" si="17">X19/G19</f>
        <v>7407.5509377951694</v>
      </c>
      <c r="AE19" s="18">
        <f t="shared" ref="AE19:AE21" si="18">Y19/H19</f>
        <v>149053.30757394427</v>
      </c>
      <c r="AF19" s="18">
        <f t="shared" ref="AF19:AF21" si="19">Z19/I19</f>
        <v>97984.221752891477</v>
      </c>
      <c r="AG19" s="18"/>
      <c r="AH19" s="18"/>
      <c r="AI19" s="18"/>
      <c r="AJ19" s="18"/>
      <c r="AK19" s="47">
        <v>17677381</v>
      </c>
      <c r="AL19" s="18">
        <v>525219</v>
      </c>
      <c r="AM19" s="18">
        <v>2130128</v>
      </c>
      <c r="AN19" s="18">
        <v>1223707</v>
      </c>
      <c r="AO19" s="18">
        <f>SUM(AK19:AN19)</f>
        <v>21556435</v>
      </c>
      <c r="AP19" s="43">
        <v>90870</v>
      </c>
      <c r="AQ19" s="96">
        <f>AL19-AP19</f>
        <v>434349</v>
      </c>
    </row>
    <row r="20" spans="1:43">
      <c r="A20" s="1"/>
      <c r="B20" s="1"/>
      <c r="C20" s="1">
        <v>2016</v>
      </c>
      <c r="D20" s="47">
        <v>2791</v>
      </c>
      <c r="E20" s="80" t="s">
        <v>192</v>
      </c>
      <c r="F20" s="80" t="s">
        <v>192</v>
      </c>
      <c r="G20" s="18">
        <v>16972</v>
      </c>
      <c r="H20" s="18">
        <v>28139</v>
      </c>
      <c r="I20" s="18">
        <v>48284</v>
      </c>
      <c r="J20" s="18"/>
      <c r="K20" s="18"/>
      <c r="L20" s="18"/>
      <c r="M20" s="18"/>
      <c r="S20" s="18">
        <v>6746</v>
      </c>
      <c r="T20" s="121">
        <f t="shared" si="13"/>
        <v>7.1574266231841088</v>
      </c>
      <c r="U20" s="122">
        <v>384033767.99999994</v>
      </c>
      <c r="V20" s="122"/>
      <c r="X20" s="122">
        <v>165732228</v>
      </c>
      <c r="Y20" s="122">
        <v>6325777896</v>
      </c>
      <c r="Z20" s="122">
        <v>6968958936</v>
      </c>
      <c r="AA20" s="18">
        <f t="shared" si="14"/>
        <v>137597.19383733426</v>
      </c>
      <c r="AB20" s="18" t="e">
        <f t="shared" si="15"/>
        <v>#VALUE!</v>
      </c>
      <c r="AC20" s="18" t="e">
        <f t="shared" si="16"/>
        <v>#VALUE!</v>
      </c>
      <c r="AD20" s="18">
        <f t="shared" si="17"/>
        <v>9765.0381805326415</v>
      </c>
      <c r="AE20" s="18">
        <f t="shared" si="18"/>
        <v>224804.64465688189</v>
      </c>
      <c r="AF20" s="18">
        <f t="shared" si="19"/>
        <v>144332.67616601771</v>
      </c>
      <c r="AG20" s="18"/>
      <c r="AH20" s="18"/>
      <c r="AI20" s="18"/>
      <c r="AJ20" s="18"/>
      <c r="AK20" s="47"/>
      <c r="AL20" s="18"/>
      <c r="AM20" s="18"/>
      <c r="AN20" s="18"/>
      <c r="AO20" s="18"/>
    </row>
    <row r="21" spans="1:43">
      <c r="A21" s="1"/>
      <c r="B21" s="1"/>
      <c r="C21" s="1">
        <v>2017</v>
      </c>
      <c r="D21" s="47">
        <v>2002</v>
      </c>
      <c r="E21" s="80" t="s">
        <v>192</v>
      </c>
      <c r="F21" s="80" t="s">
        <v>192</v>
      </c>
      <c r="G21" s="18">
        <v>11539</v>
      </c>
      <c r="H21" s="18">
        <v>20240</v>
      </c>
      <c r="I21" s="18">
        <v>31501</v>
      </c>
      <c r="J21" s="18"/>
      <c r="K21" s="18"/>
      <c r="L21" s="18"/>
      <c r="M21" s="18"/>
      <c r="S21" s="18">
        <v>5596</v>
      </c>
      <c r="T21" s="121">
        <f t="shared" si="13"/>
        <v>5.6291994281629734</v>
      </c>
      <c r="U21" s="122">
        <v>359274852</v>
      </c>
      <c r="V21" s="122"/>
      <c r="X21" s="122">
        <v>142290675</v>
      </c>
      <c r="Y21" s="122">
        <v>4283786736</v>
      </c>
      <c r="Z21" s="122">
        <v>4840675911</v>
      </c>
      <c r="AA21" s="18">
        <f t="shared" si="14"/>
        <v>179457.96803196802</v>
      </c>
      <c r="AB21" s="18" t="e">
        <f t="shared" si="15"/>
        <v>#VALUE!</v>
      </c>
      <c r="AC21" s="18" t="e">
        <f t="shared" si="16"/>
        <v>#VALUE!</v>
      </c>
      <c r="AD21" s="18">
        <f t="shared" si="17"/>
        <v>12331.283040124794</v>
      </c>
      <c r="AE21" s="18">
        <f t="shared" si="18"/>
        <v>211649.54229249011</v>
      </c>
      <c r="AF21" s="18">
        <f t="shared" si="19"/>
        <v>153667.37281356147</v>
      </c>
      <c r="AG21" s="18"/>
      <c r="AH21" s="18"/>
      <c r="AI21" s="18"/>
      <c r="AJ21" s="18"/>
      <c r="AK21" s="47"/>
      <c r="AL21" s="18"/>
      <c r="AM21" s="18"/>
      <c r="AN21" s="18"/>
      <c r="AO21" s="18"/>
    </row>
    <row r="22" spans="1:43">
      <c r="A22" s="10" t="s">
        <v>228</v>
      </c>
      <c r="B22" s="10" t="s">
        <v>229</v>
      </c>
      <c r="C22" s="1">
        <v>2015</v>
      </c>
      <c r="D22" s="47"/>
      <c r="E22" s="18"/>
      <c r="F22" s="18"/>
      <c r="G22" s="18"/>
      <c r="H22" s="18"/>
      <c r="I22" s="18"/>
      <c r="J22" s="18"/>
      <c r="K22" s="18"/>
      <c r="L22" s="18"/>
      <c r="M22" s="18"/>
      <c r="N22" s="18"/>
      <c r="O22" s="80" t="s">
        <v>192</v>
      </c>
      <c r="P22" s="18">
        <v>59</v>
      </c>
      <c r="Q22" s="80" t="s">
        <v>192</v>
      </c>
      <c r="R22" s="80" t="s">
        <v>192</v>
      </c>
      <c r="S22" s="80" t="s">
        <v>192</v>
      </c>
      <c r="T22" s="18"/>
      <c r="U22" s="18">
        <v>396596000</v>
      </c>
      <c r="V22" s="18">
        <v>114281000</v>
      </c>
      <c r="W22" s="18">
        <f>U22-V22</f>
        <v>282315000</v>
      </c>
      <c r="X22" s="18">
        <v>32130000</v>
      </c>
      <c r="Y22" s="18">
        <v>512515000</v>
      </c>
      <c r="Z22" s="18">
        <v>984785000</v>
      </c>
      <c r="AA22" s="18"/>
      <c r="AB22" s="18"/>
      <c r="AC22" s="18"/>
      <c r="AD22" s="18"/>
      <c r="AE22" s="18"/>
      <c r="AF22" s="18"/>
      <c r="AG22" s="18"/>
      <c r="AH22" s="18"/>
      <c r="AI22" s="18"/>
      <c r="AJ22" s="18"/>
      <c r="AK22" s="47">
        <v>7620664</v>
      </c>
      <c r="AL22" s="18">
        <v>485204</v>
      </c>
      <c r="AM22" s="18">
        <v>1450951</v>
      </c>
      <c r="AN22" s="18">
        <v>202665</v>
      </c>
      <c r="AO22" s="18">
        <f>SUM(AK22:AN22)</f>
        <v>9759484</v>
      </c>
      <c r="AP22" s="43">
        <v>1060</v>
      </c>
      <c r="AQ22" s="96">
        <f>AL22-AP22</f>
        <v>484144</v>
      </c>
    </row>
    <row r="23" spans="1:43">
      <c r="A23" s="1"/>
      <c r="B23" s="1"/>
      <c r="C23" s="1">
        <v>2016</v>
      </c>
      <c r="D23" s="47"/>
      <c r="E23" s="18"/>
      <c r="F23" s="18"/>
      <c r="G23" s="18"/>
      <c r="H23" s="18"/>
      <c r="I23" s="18"/>
      <c r="J23" s="18"/>
      <c r="K23" s="18"/>
      <c r="L23" s="18"/>
      <c r="M23" s="18"/>
      <c r="N23" s="18"/>
      <c r="O23" s="80" t="s">
        <v>192</v>
      </c>
      <c r="P23" s="18">
        <v>78</v>
      </c>
      <c r="Q23" s="80" t="s">
        <v>192</v>
      </c>
      <c r="R23" s="80" t="s">
        <v>192</v>
      </c>
      <c r="S23" s="80" t="s">
        <v>192</v>
      </c>
      <c r="T23" s="18"/>
      <c r="U23" s="18">
        <v>554141000</v>
      </c>
      <c r="V23" s="18">
        <v>203360000</v>
      </c>
      <c r="W23" s="18">
        <f t="shared" ref="W23:W24" si="20">U23-V23</f>
        <v>350781000</v>
      </c>
      <c r="X23" s="18">
        <v>20167000</v>
      </c>
      <c r="Y23" s="18">
        <v>525931000</v>
      </c>
      <c r="Z23" s="18">
        <v>1142361000</v>
      </c>
      <c r="AA23" s="18"/>
      <c r="AB23" s="18"/>
      <c r="AC23" s="18"/>
      <c r="AD23" s="18"/>
      <c r="AE23" s="18"/>
      <c r="AF23" s="18"/>
      <c r="AG23" s="18"/>
      <c r="AH23" s="18"/>
      <c r="AI23" s="18"/>
      <c r="AJ23" s="18"/>
      <c r="AK23" s="47"/>
      <c r="AL23" s="18"/>
      <c r="AM23" s="18"/>
      <c r="AN23" s="18"/>
      <c r="AO23" s="18"/>
    </row>
    <row r="24" spans="1:43">
      <c r="A24" s="1"/>
      <c r="B24" s="1"/>
      <c r="C24" s="1">
        <v>2017</v>
      </c>
      <c r="D24" s="47"/>
      <c r="E24" s="18"/>
      <c r="F24" s="18"/>
      <c r="G24" s="18"/>
      <c r="H24" s="18"/>
      <c r="I24" s="18"/>
      <c r="J24" s="18"/>
      <c r="K24" s="18"/>
      <c r="L24" s="18"/>
      <c r="M24" s="18"/>
      <c r="N24" s="18"/>
      <c r="O24" s="80" t="s">
        <v>192</v>
      </c>
      <c r="P24" s="18">
        <v>82</v>
      </c>
      <c r="Q24" s="80" t="s">
        <v>192</v>
      </c>
      <c r="R24" s="80" t="s">
        <v>192</v>
      </c>
      <c r="S24" s="80" t="s">
        <v>192</v>
      </c>
      <c r="T24" s="18"/>
      <c r="U24" s="18">
        <v>649960000</v>
      </c>
      <c r="V24" s="18">
        <v>235650000</v>
      </c>
      <c r="W24" s="18">
        <f t="shared" si="20"/>
        <v>414310000</v>
      </c>
      <c r="X24" s="18">
        <v>34821000</v>
      </c>
      <c r="Y24" s="18">
        <v>541680000</v>
      </c>
      <c r="Z24" s="18">
        <v>1279726000</v>
      </c>
      <c r="AA24" s="18"/>
      <c r="AB24" s="18"/>
      <c r="AC24" s="18"/>
      <c r="AD24" s="18"/>
      <c r="AE24" s="18"/>
      <c r="AF24" s="18"/>
      <c r="AG24" s="18"/>
      <c r="AH24" s="18"/>
      <c r="AI24" s="18"/>
      <c r="AJ24" s="18"/>
      <c r="AK24" s="47"/>
      <c r="AL24" s="18"/>
      <c r="AM24" s="18"/>
      <c r="AN24" s="18"/>
      <c r="AO24" s="18"/>
    </row>
    <row r="25" spans="1:43">
      <c r="A25" s="1" t="s">
        <v>237</v>
      </c>
      <c r="B25" s="1" t="s">
        <v>238</v>
      </c>
      <c r="C25" s="1">
        <v>2015</v>
      </c>
      <c r="D25" s="47">
        <v>723</v>
      </c>
      <c r="E25" s="18">
        <v>19</v>
      </c>
      <c r="F25" s="18">
        <f>D25-E25</f>
        <v>704</v>
      </c>
      <c r="G25" s="18">
        <v>810</v>
      </c>
      <c r="H25" s="18">
        <v>8249</v>
      </c>
      <c r="I25" s="18">
        <v>9782</v>
      </c>
      <c r="J25" s="18"/>
      <c r="K25" s="12">
        <f>E25/AP25</f>
        <v>2.7818448023426062E-2</v>
      </c>
      <c r="L25" s="12">
        <f>F25/AQ25</f>
        <v>2.4761094130846908E-3</v>
      </c>
      <c r="M25" s="12">
        <f>G25/AK25</f>
        <v>1.3590604026845637E-3</v>
      </c>
      <c r="N25" s="12">
        <f>H25/AM25</f>
        <v>4.0836633663366338E-2</v>
      </c>
      <c r="O25" s="80" t="s">
        <v>192</v>
      </c>
      <c r="P25" s="80" t="s">
        <v>192</v>
      </c>
      <c r="Q25" s="80" t="s">
        <v>192</v>
      </c>
      <c r="R25" s="80" t="s">
        <v>192</v>
      </c>
      <c r="S25" s="80" t="s">
        <v>192</v>
      </c>
      <c r="T25" s="80"/>
      <c r="U25" s="18">
        <v>76123227</v>
      </c>
      <c r="V25" s="18">
        <v>24238198</v>
      </c>
      <c r="W25" s="18">
        <f>U25-V25</f>
        <v>51885029</v>
      </c>
      <c r="X25" s="18">
        <v>7121183</v>
      </c>
      <c r="Y25" s="18">
        <v>377899994</v>
      </c>
      <c r="Z25" s="18">
        <v>461144404</v>
      </c>
      <c r="AA25" s="18">
        <f t="shared" ref="AA25:AF27" si="21">U25/D25</f>
        <v>105288.00414937759</v>
      </c>
      <c r="AB25" s="18">
        <f t="shared" si="21"/>
        <v>1275694.6315789474</v>
      </c>
      <c r="AC25" s="18">
        <f t="shared" si="21"/>
        <v>73700.325284090912</v>
      </c>
      <c r="AD25" s="18">
        <f t="shared" si="21"/>
        <v>8791.5839506172833</v>
      </c>
      <c r="AE25" s="18">
        <f t="shared" si="21"/>
        <v>45811.612801551702</v>
      </c>
      <c r="AF25" s="18">
        <f t="shared" si="21"/>
        <v>47142.139030873033</v>
      </c>
      <c r="AG25" s="80" t="s">
        <v>192</v>
      </c>
      <c r="AH25" s="80" t="s">
        <v>192</v>
      </c>
      <c r="AI25" s="80" t="s">
        <v>192</v>
      </c>
      <c r="AJ25" s="18">
        <v>1502</v>
      </c>
      <c r="AK25" s="47">
        <v>596000</v>
      </c>
      <c r="AL25" s="18">
        <v>285000</v>
      </c>
      <c r="AM25" s="18">
        <v>202000</v>
      </c>
      <c r="AN25" s="18">
        <v>268000</v>
      </c>
      <c r="AO25" s="18">
        <f>SUM(AK25:AN25)</f>
        <v>1351000</v>
      </c>
      <c r="AP25" s="43">
        <v>683</v>
      </c>
      <c r="AQ25" s="96">
        <f>AL25-AP25</f>
        <v>284317</v>
      </c>
    </row>
    <row r="26" spans="1:43">
      <c r="A26" s="1"/>
      <c r="B26" s="1"/>
      <c r="C26" s="1">
        <v>2016</v>
      </c>
      <c r="D26" s="47">
        <v>778</v>
      </c>
      <c r="E26" s="18">
        <v>20</v>
      </c>
      <c r="F26" s="18">
        <f t="shared" ref="F26:F27" si="22">D26-E26</f>
        <v>758</v>
      </c>
      <c r="G26" s="18">
        <v>1160</v>
      </c>
      <c r="H26" s="18">
        <v>8722</v>
      </c>
      <c r="I26" s="18">
        <v>10660</v>
      </c>
      <c r="J26" s="18"/>
      <c r="K26" s="18"/>
      <c r="L26" s="18"/>
      <c r="M26" s="18"/>
      <c r="N26" s="18"/>
      <c r="O26" s="80" t="s">
        <v>192</v>
      </c>
      <c r="P26" s="80" t="s">
        <v>192</v>
      </c>
      <c r="Q26" s="80" t="s">
        <v>192</v>
      </c>
      <c r="R26" s="80" t="s">
        <v>192</v>
      </c>
      <c r="S26" s="80" t="s">
        <v>192</v>
      </c>
      <c r="T26" s="80"/>
      <c r="U26" s="18">
        <v>59388079</v>
      </c>
      <c r="V26" s="18">
        <v>13700412</v>
      </c>
      <c r="W26" s="18">
        <f t="shared" ref="W26:W27" si="23">U26-V26</f>
        <v>45687667</v>
      </c>
      <c r="X26" s="18">
        <v>9344070</v>
      </c>
      <c r="Y26" s="18">
        <v>441891072</v>
      </c>
      <c r="Z26" s="18">
        <v>510623221</v>
      </c>
      <c r="AA26" s="18">
        <f t="shared" si="21"/>
        <v>76334.291773778925</v>
      </c>
      <c r="AB26" s="18">
        <f t="shared" si="21"/>
        <v>685020.6</v>
      </c>
      <c r="AC26" s="18">
        <f t="shared" si="21"/>
        <v>60273.967018469659</v>
      </c>
      <c r="AD26" s="18">
        <f t="shared" si="21"/>
        <v>8055.2327586206893</v>
      </c>
      <c r="AE26" s="18">
        <f t="shared" si="21"/>
        <v>50663.961476725519</v>
      </c>
      <c r="AF26" s="18">
        <f t="shared" si="21"/>
        <v>47900.865009380861</v>
      </c>
      <c r="AG26" s="80" t="s">
        <v>192</v>
      </c>
      <c r="AH26" s="80" t="s">
        <v>192</v>
      </c>
      <c r="AI26" s="80" t="s">
        <v>192</v>
      </c>
      <c r="AJ26" s="18">
        <v>1496</v>
      </c>
      <c r="AK26" s="47"/>
      <c r="AL26" s="18"/>
      <c r="AM26" s="18"/>
      <c r="AN26" s="18"/>
      <c r="AO26" s="18"/>
    </row>
    <row r="27" spans="1:43">
      <c r="A27" s="1"/>
      <c r="B27" s="1"/>
      <c r="C27" s="1">
        <v>2017</v>
      </c>
      <c r="D27" s="47">
        <v>836</v>
      </c>
      <c r="E27" s="18">
        <v>11</v>
      </c>
      <c r="F27" s="18">
        <f t="shared" si="22"/>
        <v>825</v>
      </c>
      <c r="G27" s="18">
        <v>1148</v>
      </c>
      <c r="H27" s="18">
        <v>6973</v>
      </c>
      <c r="I27" s="18">
        <v>8957</v>
      </c>
      <c r="J27" s="18"/>
      <c r="K27" s="18"/>
      <c r="L27" s="18"/>
      <c r="M27" s="18"/>
      <c r="N27" s="18"/>
      <c r="O27" s="80" t="s">
        <v>192</v>
      </c>
      <c r="P27" s="80" t="s">
        <v>192</v>
      </c>
      <c r="Q27" s="80" t="s">
        <v>192</v>
      </c>
      <c r="R27" s="80" t="s">
        <v>192</v>
      </c>
      <c r="S27" s="80" t="s">
        <v>192</v>
      </c>
      <c r="T27" s="80"/>
      <c r="U27" s="18">
        <v>71876204</v>
      </c>
      <c r="V27" s="18">
        <v>9000388</v>
      </c>
      <c r="W27" s="18">
        <f t="shared" si="23"/>
        <v>62875816</v>
      </c>
      <c r="X27" s="18">
        <v>19861795</v>
      </c>
      <c r="Y27" s="18">
        <v>361454772</v>
      </c>
      <c r="Z27" s="18">
        <v>453192771</v>
      </c>
      <c r="AA27" s="18">
        <f t="shared" si="21"/>
        <v>85976.320574162673</v>
      </c>
      <c r="AB27" s="18">
        <f t="shared" si="21"/>
        <v>818217.09090909094</v>
      </c>
      <c r="AC27" s="18">
        <f t="shared" si="21"/>
        <v>76213.110303030306</v>
      </c>
      <c r="AD27" s="18">
        <f t="shared" si="21"/>
        <v>17301.215156794424</v>
      </c>
      <c r="AE27" s="18">
        <f t="shared" si="21"/>
        <v>51836.336153735836</v>
      </c>
      <c r="AF27" s="18">
        <f t="shared" si="21"/>
        <v>50596.491124260356</v>
      </c>
      <c r="AG27" s="80" t="s">
        <v>192</v>
      </c>
      <c r="AH27" s="80" t="s">
        <v>192</v>
      </c>
      <c r="AI27" s="80" t="s">
        <v>192</v>
      </c>
      <c r="AJ27" s="18">
        <v>1456</v>
      </c>
      <c r="AK27" s="47"/>
      <c r="AL27" s="18"/>
      <c r="AM27" s="18"/>
      <c r="AN27" s="18"/>
      <c r="AO27" s="18"/>
    </row>
    <row r="28" spans="1:43">
      <c r="A28" s="1"/>
      <c r="B28" s="1"/>
      <c r="C28" s="1"/>
      <c r="D28" s="47"/>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L28" s="18"/>
      <c r="AM28" s="18"/>
    </row>
    <row r="29" spans="1:43">
      <c r="A29" s="1"/>
      <c r="B29" s="1"/>
      <c r="C29" s="10" t="s">
        <v>239</v>
      </c>
      <c r="D29" s="4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row>
    <row r="30" spans="1:43">
      <c r="A30" s="1"/>
      <c r="B30" s="1"/>
      <c r="C30" s="1"/>
      <c r="D30" s="47"/>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80" t="s">
        <v>255</v>
      </c>
      <c r="AH30" s="18"/>
      <c r="AI30" s="18"/>
      <c r="AJ30" s="18"/>
    </row>
    <row r="31" spans="1:43">
      <c r="A31" s="10"/>
      <c r="B31" s="1"/>
      <c r="C31" s="1"/>
      <c r="D31" s="47"/>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row>
    <row r="32" spans="1:43">
      <c r="A32" s="10"/>
      <c r="B32" s="1"/>
      <c r="C32" s="1"/>
      <c r="D32" s="47"/>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row>
    <row r="33" spans="1:43">
      <c r="A33" s="37" t="s">
        <v>270</v>
      </c>
      <c r="B33" s="1"/>
      <c r="C33" s="1"/>
      <c r="D33" s="47"/>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row>
    <row r="34" spans="1:43">
      <c r="A34" s="37"/>
      <c r="B34" s="1"/>
      <c r="C34" s="1"/>
      <c r="D34" s="47"/>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row>
    <row r="35" spans="1:43">
      <c r="A35" s="37"/>
      <c r="B35" s="1"/>
      <c r="C35" s="1"/>
      <c r="D35" s="47"/>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row>
    <row r="36" spans="1:43">
      <c r="A36" s="37"/>
      <c r="B36" s="1"/>
      <c r="C36" s="1"/>
      <c r="D36" s="47"/>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row>
    <row r="37" spans="1:43" ht="15.75" thickBot="1">
      <c r="A37" s="10" t="s">
        <v>271</v>
      </c>
      <c r="B37" s="10" t="s">
        <v>271</v>
      </c>
      <c r="C37" s="11" t="s">
        <v>272</v>
      </c>
      <c r="D37" s="60" t="s">
        <v>156</v>
      </c>
      <c r="E37" s="61" t="s">
        <v>158</v>
      </c>
      <c r="F37" s="61" t="s">
        <v>300</v>
      </c>
      <c r="G37" s="61" t="s">
        <v>155</v>
      </c>
      <c r="H37" s="61" t="s">
        <v>157</v>
      </c>
      <c r="I37" s="61" t="s">
        <v>154</v>
      </c>
      <c r="J37" s="61" t="s">
        <v>302</v>
      </c>
      <c r="K37" s="61" t="s">
        <v>158</v>
      </c>
      <c r="L37" s="61" t="s">
        <v>300</v>
      </c>
      <c r="M37" s="61" t="s">
        <v>155</v>
      </c>
      <c r="N37" s="61" t="s">
        <v>157</v>
      </c>
      <c r="O37" s="61" t="s">
        <v>156</v>
      </c>
      <c r="P37" s="61" t="s">
        <v>158</v>
      </c>
      <c r="Q37" s="61" t="s">
        <v>155</v>
      </c>
      <c r="R37" s="61" t="s">
        <v>157</v>
      </c>
      <c r="S37" s="61" t="s">
        <v>154</v>
      </c>
      <c r="T37" s="61"/>
      <c r="U37" s="61" t="s">
        <v>156</v>
      </c>
      <c r="V37" s="61" t="s">
        <v>158</v>
      </c>
      <c r="W37" s="61"/>
      <c r="X37" s="61" t="s">
        <v>155</v>
      </c>
      <c r="Y37" s="61" t="s">
        <v>157</v>
      </c>
      <c r="Z37" s="61" t="s">
        <v>154</v>
      </c>
      <c r="AA37" s="61"/>
      <c r="AB37" s="61"/>
      <c r="AC37" s="61"/>
      <c r="AD37" s="61"/>
      <c r="AE37" s="61"/>
      <c r="AF37" s="61"/>
      <c r="AG37" s="61" t="s">
        <v>156</v>
      </c>
      <c r="AH37" s="61" t="s">
        <v>155</v>
      </c>
      <c r="AI37" s="61" t="s">
        <v>157</v>
      </c>
      <c r="AJ37" s="61" t="s">
        <v>154</v>
      </c>
      <c r="AK37" s="60" t="s">
        <v>184</v>
      </c>
      <c r="AL37" s="61" t="s">
        <v>185</v>
      </c>
      <c r="AM37" s="61" t="s">
        <v>186</v>
      </c>
      <c r="AN37" s="61" t="s">
        <v>187</v>
      </c>
      <c r="AO37" s="61" t="s">
        <v>273</v>
      </c>
      <c r="AP37" s="118" t="s">
        <v>189</v>
      </c>
    </row>
    <row r="38" spans="1:43">
      <c r="A38" s="4"/>
      <c r="B38" s="4" t="s">
        <v>191</v>
      </c>
      <c r="C38" s="4" t="s">
        <v>274</v>
      </c>
      <c r="D38" s="47">
        <f>_xlfn.AGGREGATE(1,6,D7:D9)</f>
        <v>91</v>
      </c>
      <c r="E38" s="47" t="e">
        <f t="shared" ref="E38:I38" si="24">_xlfn.AGGREGATE(1,6,E7:E9)</f>
        <v>#DIV/0!</v>
      </c>
      <c r="F38" s="47" t="e">
        <f t="shared" si="24"/>
        <v>#DIV/0!</v>
      </c>
      <c r="G38" s="47" t="e">
        <f t="shared" si="24"/>
        <v>#DIV/0!</v>
      </c>
      <c r="H38" s="47">
        <f t="shared" si="24"/>
        <v>2298</v>
      </c>
      <c r="I38" s="47">
        <f t="shared" si="24"/>
        <v>2389</v>
      </c>
      <c r="J38" s="54">
        <f t="shared" ref="J38" si="25">D38/(AP38+AQ38)</f>
        <v>5.0026112531266324E-4</v>
      </c>
      <c r="K38" s="12"/>
      <c r="L38" s="12"/>
      <c r="M38" s="12"/>
      <c r="N38" s="12">
        <f>H38/AM38</f>
        <v>2.6858658937107725E-2</v>
      </c>
      <c r="O38" s="18"/>
      <c r="P38" s="18"/>
      <c r="Q38" s="18"/>
      <c r="R38" s="18"/>
      <c r="S38" s="18"/>
      <c r="T38" s="18"/>
      <c r="U38" s="18"/>
      <c r="V38" s="18"/>
      <c r="W38" s="18"/>
      <c r="X38" s="18"/>
      <c r="Y38" s="18"/>
      <c r="Z38" s="18"/>
      <c r="AA38" s="18"/>
      <c r="AB38" s="18"/>
      <c r="AC38" s="18"/>
      <c r="AD38" s="18"/>
      <c r="AE38" s="18"/>
      <c r="AF38" s="18"/>
      <c r="AG38" s="18"/>
      <c r="AH38" s="18"/>
      <c r="AI38" s="18"/>
      <c r="AJ38" s="18"/>
      <c r="AK38" s="47">
        <v>375228</v>
      </c>
      <c r="AL38" s="18">
        <v>181905</v>
      </c>
      <c r="AM38" s="18">
        <v>85559</v>
      </c>
      <c r="AN38" s="18">
        <f>AN7</f>
        <v>42117</v>
      </c>
      <c r="AO38" s="18">
        <f>SUM(AK38:AN38)</f>
        <v>684809</v>
      </c>
      <c r="AP38" s="43">
        <v>559</v>
      </c>
      <c r="AQ38" s="96">
        <f>AL38-AP38</f>
        <v>181346</v>
      </c>
    </row>
    <row r="39" spans="1:43">
      <c r="A39" s="4"/>
      <c r="B39" s="4" t="s">
        <v>198</v>
      </c>
      <c r="C39" s="4" t="s">
        <v>274</v>
      </c>
      <c r="D39" s="47"/>
      <c r="E39" s="18"/>
      <c r="F39" s="18"/>
      <c r="G39" s="18"/>
      <c r="H39" s="18"/>
      <c r="I39" s="18"/>
      <c r="J39" s="18"/>
      <c r="K39" s="12"/>
      <c r="L39" s="12"/>
      <c r="M39" s="12"/>
      <c r="N39" s="12"/>
      <c r="O39" s="18"/>
      <c r="P39" s="18"/>
      <c r="Q39" s="18"/>
      <c r="R39" s="18"/>
      <c r="S39" s="18"/>
      <c r="T39" s="18"/>
      <c r="U39" s="18"/>
      <c r="V39" s="18"/>
      <c r="W39" s="18"/>
      <c r="X39" s="18"/>
      <c r="Y39" s="18"/>
      <c r="Z39" s="18"/>
      <c r="AA39" s="18"/>
      <c r="AB39" s="18"/>
      <c r="AC39" s="18"/>
      <c r="AD39" s="18"/>
      <c r="AE39" s="18"/>
      <c r="AF39" s="18"/>
      <c r="AG39" s="18"/>
      <c r="AH39" s="18"/>
      <c r="AI39" s="18"/>
      <c r="AJ39" s="18"/>
      <c r="AK39" s="47">
        <v>5333783</v>
      </c>
      <c r="AL39" s="18">
        <v>387581</v>
      </c>
      <c r="AM39" s="18">
        <v>607739</v>
      </c>
      <c r="AN39" s="18">
        <f>AN10</f>
        <v>239256</v>
      </c>
      <c r="AO39" s="18">
        <f t="shared" ref="AO39:AO44" si="26">SUM(AK39:AN39)</f>
        <v>6568359</v>
      </c>
      <c r="AP39" s="43">
        <v>3900</v>
      </c>
      <c r="AQ39" s="96">
        <f t="shared" ref="AQ39:AQ44" si="27">AL39-AP39</f>
        <v>383681</v>
      </c>
    </row>
    <row r="40" spans="1:43">
      <c r="A40" s="4"/>
      <c r="B40" s="4" t="s">
        <v>205</v>
      </c>
      <c r="C40" s="4" t="s">
        <v>274</v>
      </c>
      <c r="D40" s="47">
        <f>_xlfn.AGGREGATE(1,6,D15:D17)</f>
        <v>459.66666666666669</v>
      </c>
      <c r="E40" s="55">
        <f t="shared" ref="E40:S43" si="28">_xlfn.AGGREGATE(1,6,E15:E17)</f>
        <v>65.666666666666671</v>
      </c>
      <c r="F40" s="55">
        <f t="shared" si="28"/>
        <v>394</v>
      </c>
      <c r="G40" s="55">
        <f t="shared" si="28"/>
        <v>163</v>
      </c>
      <c r="H40" s="55">
        <f t="shared" si="28"/>
        <v>760.33333333333337</v>
      </c>
      <c r="I40" s="55">
        <f t="shared" si="28"/>
        <v>931.66666666666663</v>
      </c>
      <c r="J40" s="54"/>
      <c r="K40" s="12">
        <f>E40/AP40</f>
        <v>0.14337700145560409</v>
      </c>
      <c r="L40" s="12">
        <f>F40/AQ40</f>
        <v>1.8581312104734462E-3</v>
      </c>
      <c r="M40" s="12">
        <f>G40/AK40</f>
        <v>8.28964740010212E-5</v>
      </c>
      <c r="N40" s="12">
        <f>H40/AM40</f>
        <v>9.3075447831231905E-3</v>
      </c>
      <c r="O40" s="18"/>
      <c r="P40" s="18"/>
      <c r="Q40" s="18"/>
      <c r="R40" s="18"/>
      <c r="S40" s="18"/>
      <c r="T40" s="18"/>
      <c r="U40" s="18"/>
      <c r="V40" s="18"/>
      <c r="W40" s="18"/>
      <c r="X40" s="18"/>
      <c r="Y40" s="18"/>
      <c r="Z40" s="18"/>
      <c r="AA40" s="55">
        <f t="shared" ref="AA40:AF40" si="29">_xlfn.AGGREGATE(1,6,AA15:AA17)</f>
        <v>9980.0575916230373</v>
      </c>
      <c r="AB40" s="55">
        <f t="shared" si="29"/>
        <v>50972.1875</v>
      </c>
      <c r="AC40" s="55">
        <f t="shared" si="29"/>
        <v>6232.2057142857138</v>
      </c>
      <c r="AD40" s="55">
        <f t="shared" si="29"/>
        <v>9561.9459459459467</v>
      </c>
      <c r="AE40" s="55">
        <f t="shared" si="29"/>
        <v>22923.301818181819</v>
      </c>
      <c r="AF40" s="55">
        <f t="shared" si="29"/>
        <v>29006.497395833332</v>
      </c>
      <c r="AG40" s="18"/>
      <c r="AH40" s="18"/>
      <c r="AI40" s="18"/>
      <c r="AJ40" s="18"/>
      <c r="AK40" s="47">
        <v>1966308</v>
      </c>
      <c r="AL40" s="18">
        <v>212499</v>
      </c>
      <c r="AM40" s="18">
        <v>81690</v>
      </c>
      <c r="AN40" s="18">
        <f>AN13</f>
        <v>129136</v>
      </c>
      <c r="AO40" s="18">
        <f t="shared" si="26"/>
        <v>2389633</v>
      </c>
      <c r="AP40" s="43">
        <v>458</v>
      </c>
      <c r="AQ40" s="96">
        <f t="shared" si="27"/>
        <v>212041</v>
      </c>
    </row>
    <row r="41" spans="1:43">
      <c r="A41" s="4"/>
      <c r="B41" s="4" t="s">
        <v>213</v>
      </c>
      <c r="C41" s="4" t="s">
        <v>274</v>
      </c>
      <c r="D41" s="47">
        <f>_xlfn.AGGREGATE(1,6,D16:D18)</f>
        <v>487.66666666666669</v>
      </c>
      <c r="E41" s="55">
        <f t="shared" si="28"/>
        <v>80</v>
      </c>
      <c r="F41" s="55">
        <f t="shared" si="28"/>
        <v>407.66666666666669</v>
      </c>
      <c r="G41" s="55">
        <f t="shared" si="28"/>
        <v>186.33333333333334</v>
      </c>
      <c r="H41" s="55">
        <f t="shared" si="28"/>
        <v>919</v>
      </c>
      <c r="I41" s="55">
        <f t="shared" si="28"/>
        <v>1098.6666666666667</v>
      </c>
      <c r="J41" s="54"/>
      <c r="K41" s="12">
        <f>E41/AP41</f>
        <v>6.4257028112449793E-2</v>
      </c>
      <c r="L41" s="12">
        <f>F41/AQ41</f>
        <v>4.4650843546803071E-3</v>
      </c>
      <c r="M41" s="12">
        <f>G41/AK41</f>
        <v>2.037218042098619E-4</v>
      </c>
      <c r="N41" s="12">
        <f>H41/AM41</f>
        <v>1.0048218327337932E-2</v>
      </c>
      <c r="O41" s="55">
        <f t="shared" si="28"/>
        <v>200</v>
      </c>
      <c r="P41" s="55">
        <f t="shared" si="28"/>
        <v>38.666666666666664</v>
      </c>
      <c r="Q41" s="55">
        <f t="shared" si="28"/>
        <v>31</v>
      </c>
      <c r="R41" s="55">
        <f t="shared" si="28"/>
        <v>200</v>
      </c>
      <c r="S41" s="55">
        <f t="shared" si="28"/>
        <v>231</v>
      </c>
      <c r="T41" s="55"/>
      <c r="U41" s="55">
        <f t="shared" ref="U41:Z41" si="30">_xlfn.AGGREGATE(1,6,U22:U24)</f>
        <v>533565666.66666669</v>
      </c>
      <c r="V41" s="55">
        <f t="shared" si="30"/>
        <v>184430333.33333334</v>
      </c>
      <c r="W41" s="55"/>
      <c r="X41" s="55">
        <f t="shared" si="30"/>
        <v>29039333.333333332</v>
      </c>
      <c r="Y41" s="55">
        <f t="shared" si="30"/>
        <v>526708666.66666669</v>
      </c>
      <c r="Z41" s="55">
        <f t="shared" si="30"/>
        <v>1135624000</v>
      </c>
      <c r="AA41" s="55" t="e">
        <f t="shared" ref="AA41:AF41" si="31">_xlfn.AGGREGATE(1,6,AA16:AA18)</f>
        <v>#DIV/0!</v>
      </c>
      <c r="AB41" s="55" t="e">
        <f t="shared" si="31"/>
        <v>#DIV/0!</v>
      </c>
      <c r="AC41" s="55" t="e">
        <f t="shared" si="31"/>
        <v>#DIV/0!</v>
      </c>
      <c r="AD41" s="55" t="e">
        <f t="shared" si="31"/>
        <v>#DIV/0!</v>
      </c>
      <c r="AE41" s="55" t="e">
        <f t="shared" si="31"/>
        <v>#DIV/0!</v>
      </c>
      <c r="AF41" s="55" t="e">
        <f t="shared" si="31"/>
        <v>#DIV/0!</v>
      </c>
      <c r="AG41" s="18"/>
      <c r="AH41" s="18"/>
      <c r="AI41" s="18"/>
      <c r="AJ41" s="18"/>
      <c r="AK41" s="47">
        <v>914646</v>
      </c>
      <c r="AL41" s="18">
        <v>92546</v>
      </c>
      <c r="AM41" s="18">
        <v>91459</v>
      </c>
      <c r="AN41" s="18">
        <f>AN16</f>
        <v>80144</v>
      </c>
      <c r="AO41" s="18">
        <f t="shared" si="26"/>
        <v>1178795</v>
      </c>
      <c r="AP41" s="43">
        <v>1245</v>
      </c>
      <c r="AQ41" s="96">
        <f t="shared" si="27"/>
        <v>91301</v>
      </c>
    </row>
    <row r="42" spans="1:43">
      <c r="A42" s="4"/>
      <c r="B42" s="4" t="s">
        <v>220</v>
      </c>
      <c r="C42" s="4" t="s">
        <v>274</v>
      </c>
      <c r="D42" s="47">
        <f>_xlfn.AGGREGATE(1,6,D19:D21)</f>
        <v>2825</v>
      </c>
      <c r="E42" s="55" t="e">
        <f t="shared" ref="E42:I42" si="32">_xlfn.AGGREGATE(1,6,E19:E21)</f>
        <v>#DIV/0!</v>
      </c>
      <c r="F42" s="55" t="e">
        <f t="shared" si="32"/>
        <v>#DIV/0!</v>
      </c>
      <c r="G42" s="55">
        <f t="shared" si="32"/>
        <v>16914.666666666668</v>
      </c>
      <c r="H42" s="55">
        <f t="shared" si="32"/>
        <v>27824.333333333332</v>
      </c>
      <c r="I42" s="55">
        <f t="shared" si="32"/>
        <v>46394.666666666664</v>
      </c>
      <c r="J42" s="54">
        <f t="shared" ref="J42" si="33">D42/(AP42+AQ42)</f>
        <v>5.3787086910412609E-3</v>
      </c>
      <c r="K42" s="12"/>
      <c r="L42" s="12"/>
      <c r="M42" s="12">
        <f>G42/AK42</f>
        <v>9.5685365760157955E-4</v>
      </c>
      <c r="N42" s="12">
        <f>H42/AM42</f>
        <v>1.3062282329199622E-2</v>
      </c>
      <c r="O42" s="18"/>
      <c r="P42" s="18"/>
      <c r="Q42" s="18"/>
      <c r="R42" s="18"/>
      <c r="S42" s="18"/>
      <c r="T42" s="18"/>
      <c r="U42" s="18"/>
      <c r="V42" s="18"/>
      <c r="W42" s="18"/>
      <c r="X42" s="18"/>
      <c r="Y42" s="18"/>
      <c r="Z42" s="18"/>
      <c r="AA42" s="55">
        <f t="shared" ref="AA42:AF42" si="34">_xlfn.AGGREGATE(1,6,AA19:AA21)</f>
        <v>126646.88991515218</v>
      </c>
      <c r="AB42" s="55" t="e">
        <f t="shared" si="34"/>
        <v>#DIV/0!</v>
      </c>
      <c r="AC42" s="55" t="e">
        <f t="shared" si="34"/>
        <v>#DIV/0!</v>
      </c>
      <c r="AD42" s="55">
        <f t="shared" si="34"/>
        <v>9834.6240528175349</v>
      </c>
      <c r="AE42" s="55">
        <f t="shared" si="34"/>
        <v>195169.16484110543</v>
      </c>
      <c r="AF42" s="55">
        <f t="shared" si="34"/>
        <v>131994.75691082355</v>
      </c>
      <c r="AG42" s="18"/>
      <c r="AH42" s="18"/>
      <c r="AI42" s="18"/>
      <c r="AJ42" s="18"/>
      <c r="AK42" s="47">
        <v>17677381</v>
      </c>
      <c r="AL42" s="18">
        <v>525219</v>
      </c>
      <c r="AM42" s="18">
        <v>2130128</v>
      </c>
      <c r="AN42" s="18">
        <f>AN19</f>
        <v>1223707</v>
      </c>
      <c r="AO42" s="18">
        <f t="shared" si="26"/>
        <v>21556435</v>
      </c>
      <c r="AP42" s="43">
        <v>90870</v>
      </c>
      <c r="AQ42" s="96">
        <f t="shared" si="27"/>
        <v>434349</v>
      </c>
    </row>
    <row r="43" spans="1:43">
      <c r="A43" s="4"/>
      <c r="B43" s="4" t="s">
        <v>229</v>
      </c>
      <c r="C43" s="4" t="s">
        <v>274</v>
      </c>
      <c r="D43" s="47"/>
      <c r="E43" s="18"/>
      <c r="F43" s="18"/>
      <c r="G43" s="18"/>
      <c r="H43" s="18"/>
      <c r="I43" s="18"/>
      <c r="J43" s="12"/>
      <c r="K43" s="12"/>
      <c r="L43" s="12"/>
      <c r="M43" s="12"/>
      <c r="N43" s="12"/>
      <c r="O43" s="55">
        <f t="shared" si="28"/>
        <v>193</v>
      </c>
      <c r="P43" s="55">
        <f t="shared" si="28"/>
        <v>38</v>
      </c>
      <c r="Q43" s="55">
        <f t="shared" si="28"/>
        <v>27</v>
      </c>
      <c r="R43" s="55">
        <f t="shared" si="28"/>
        <v>193</v>
      </c>
      <c r="S43" s="55">
        <f t="shared" si="28"/>
        <v>3483</v>
      </c>
      <c r="T43" s="18"/>
      <c r="U43" s="18"/>
      <c r="V43" s="18"/>
      <c r="W43" s="18"/>
      <c r="X43" s="18"/>
      <c r="Y43" s="18"/>
      <c r="Z43" s="18"/>
      <c r="AA43" s="18"/>
      <c r="AB43" s="18"/>
      <c r="AC43" s="18"/>
      <c r="AD43" s="18"/>
      <c r="AE43" s="18"/>
      <c r="AF43" s="18"/>
      <c r="AG43" s="18"/>
      <c r="AH43" s="18"/>
      <c r="AI43" s="18"/>
      <c r="AJ43" s="18"/>
      <c r="AK43" s="47">
        <v>7620664</v>
      </c>
      <c r="AL43" s="18">
        <v>485204</v>
      </c>
      <c r="AM43" s="18">
        <v>1450951</v>
      </c>
      <c r="AN43" s="18">
        <f>AN22</f>
        <v>202665</v>
      </c>
      <c r="AO43" s="18">
        <f t="shared" si="26"/>
        <v>9759484</v>
      </c>
      <c r="AP43" s="43">
        <v>1060</v>
      </c>
      <c r="AQ43" s="96">
        <f t="shared" si="27"/>
        <v>484144</v>
      </c>
    </row>
    <row r="44" spans="1:43">
      <c r="A44" s="4"/>
      <c r="B44" s="4" t="s">
        <v>238</v>
      </c>
      <c r="C44" s="4" t="s">
        <v>274</v>
      </c>
      <c r="D44" s="47">
        <f>_xlfn.AGGREGATE(1,6,D25:D27)</f>
        <v>779</v>
      </c>
      <c r="E44" s="55">
        <f t="shared" ref="E44:I44" si="35">_xlfn.AGGREGATE(1,6,E25:E27)</f>
        <v>16.666666666666668</v>
      </c>
      <c r="F44" s="55">
        <f t="shared" si="35"/>
        <v>762.33333333333337</v>
      </c>
      <c r="G44" s="55">
        <f t="shared" si="35"/>
        <v>1039.3333333333333</v>
      </c>
      <c r="H44" s="55">
        <f t="shared" si="35"/>
        <v>7981.333333333333</v>
      </c>
      <c r="I44" s="55">
        <f t="shared" si="35"/>
        <v>9799.6666666666661</v>
      </c>
      <c r="J44" s="54"/>
      <c r="K44" s="12">
        <f>E44/AP44</f>
        <v>2.440214738897023E-2</v>
      </c>
      <c r="L44" s="12">
        <f>F44/AQ44</f>
        <v>2.6812794638847955E-3</v>
      </c>
      <c r="M44" s="12">
        <f>G44/AK44</f>
        <v>1.7438478747203578E-3</v>
      </c>
      <c r="N44" s="12">
        <f>H44/AM44</f>
        <v>3.951155115511551E-2</v>
      </c>
      <c r="O44" s="18"/>
      <c r="P44" s="18"/>
      <c r="Q44" s="18"/>
      <c r="R44" s="18"/>
      <c r="S44" s="18"/>
      <c r="T44" s="18"/>
      <c r="U44" s="55">
        <f t="shared" ref="U44:AA44" si="36">_xlfn.AGGREGATE(1,6,U25:U27)</f>
        <v>69129170</v>
      </c>
      <c r="V44" s="55">
        <f t="shared" si="36"/>
        <v>15646332.666666666</v>
      </c>
      <c r="W44" s="55"/>
      <c r="X44" s="55">
        <f t="shared" si="36"/>
        <v>12109016</v>
      </c>
      <c r="Y44" s="55">
        <f t="shared" si="36"/>
        <v>393748612.66666669</v>
      </c>
      <c r="Z44" s="55">
        <f t="shared" si="36"/>
        <v>474986798.66666669</v>
      </c>
      <c r="AA44" s="55">
        <f t="shared" si="36"/>
        <v>89199.538832439735</v>
      </c>
      <c r="AB44" s="55">
        <f t="shared" ref="AB44:AF44" si="37">_xlfn.AGGREGATE(1,6,AB25:AB27)</f>
        <v>926310.77416267944</v>
      </c>
      <c r="AC44" s="55">
        <f t="shared" si="37"/>
        <v>70062.467535196964</v>
      </c>
      <c r="AD44" s="55">
        <f t="shared" si="37"/>
        <v>11382.677288677465</v>
      </c>
      <c r="AE44" s="55">
        <f t="shared" si="37"/>
        <v>49437.303477337693</v>
      </c>
      <c r="AF44" s="55">
        <f t="shared" si="37"/>
        <v>48546.498388171422</v>
      </c>
      <c r="AG44" s="18"/>
      <c r="AH44" s="18"/>
      <c r="AI44" s="18"/>
      <c r="AJ44" s="55">
        <f t="shared" ref="AJ44" si="38">_xlfn.AGGREGATE(1,6,AJ25:AJ27)</f>
        <v>1484.6666666666667</v>
      </c>
      <c r="AK44" s="47">
        <v>596000</v>
      </c>
      <c r="AL44" s="18">
        <v>285000</v>
      </c>
      <c r="AM44" s="18">
        <v>202000</v>
      </c>
      <c r="AN44" s="18">
        <f>AN25</f>
        <v>268000</v>
      </c>
      <c r="AO44" s="18">
        <f t="shared" si="26"/>
        <v>1351000</v>
      </c>
      <c r="AP44" s="43">
        <v>683</v>
      </c>
      <c r="AQ44" s="96">
        <f t="shared" si="27"/>
        <v>284317</v>
      </c>
    </row>
    <row r="45" spans="1:43">
      <c r="K45" s="12"/>
      <c r="L45" s="12"/>
      <c r="M45" s="12"/>
      <c r="N45" s="12"/>
    </row>
  </sheetData>
  <mergeCells count="8">
    <mergeCell ref="AG3:AJ3"/>
    <mergeCell ref="D4:I4"/>
    <mergeCell ref="O4:S4"/>
    <mergeCell ref="U4:Z4"/>
    <mergeCell ref="AG4:AJ4"/>
    <mergeCell ref="D3:N3"/>
    <mergeCell ref="O3:T3"/>
    <mergeCell ref="U3:AF3"/>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910B-7F4C-43E4-AB73-DE4474C276A3}">
  <dimension ref="A1:K45"/>
  <sheetViews>
    <sheetView zoomScale="85" zoomScaleNormal="85" workbookViewId="0" xr3:uid="{A8B4FC1D-E3E3-5CDF-B10D-BB711D9F752D}">
      <pane xSplit="3" ySplit="6" topLeftCell="D7" activePane="bottomRight" state="frozen"/>
      <selection pane="bottomRight" activeCell="Q69" sqref="Q69"/>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7.7109375" style="43" bestFit="1" customWidth="1"/>
    <col min="5" max="5" width="12.5703125" bestFit="1" customWidth="1"/>
    <col min="6" max="6" width="17.7109375" bestFit="1" customWidth="1"/>
    <col min="7" max="7" width="12.5703125" bestFit="1" customWidth="1"/>
    <col min="8" max="8" width="15.5703125" bestFit="1" customWidth="1"/>
    <col min="9" max="9" width="12.5703125" bestFit="1" customWidth="1"/>
    <col min="10" max="10" width="16.7109375" bestFit="1" customWidth="1"/>
    <col min="11" max="11" width="12.5703125" bestFit="1" customWidth="1"/>
  </cols>
  <sheetData>
    <row r="1" spans="1:11">
      <c r="A1" s="1"/>
      <c r="B1" s="1"/>
      <c r="C1" s="10" t="s">
        <v>1</v>
      </c>
      <c r="D1" s="44" t="s">
        <v>2</v>
      </c>
      <c r="E1" s="2" t="s">
        <v>2</v>
      </c>
      <c r="F1" s="2" t="s">
        <v>2</v>
      </c>
      <c r="G1" s="2" t="s">
        <v>2</v>
      </c>
      <c r="H1" s="2" t="s">
        <v>2</v>
      </c>
      <c r="I1" s="2" t="s">
        <v>2</v>
      </c>
      <c r="J1" s="2" t="s">
        <v>2</v>
      </c>
      <c r="K1" s="2" t="s">
        <v>2</v>
      </c>
    </row>
    <row r="2" spans="1:11">
      <c r="A2" s="1"/>
      <c r="B2" s="1"/>
      <c r="C2" s="4"/>
      <c r="D2" s="6" t="s">
        <v>303</v>
      </c>
      <c r="E2" s="5" t="s">
        <v>304</v>
      </c>
      <c r="F2" s="5" t="s">
        <v>305</v>
      </c>
      <c r="G2" s="5" t="s">
        <v>306</v>
      </c>
      <c r="H2" s="5" t="s">
        <v>307</v>
      </c>
      <c r="I2" s="5" t="s">
        <v>308</v>
      </c>
      <c r="J2" s="5" t="s">
        <v>309</v>
      </c>
      <c r="K2" s="5" t="s">
        <v>310</v>
      </c>
    </row>
    <row r="3" spans="1:11">
      <c r="A3" s="8"/>
      <c r="B3" s="8"/>
      <c r="C3" s="8" t="s">
        <v>9</v>
      </c>
      <c r="D3" s="132" t="s">
        <v>15</v>
      </c>
      <c r="E3" s="133"/>
      <c r="F3" s="133"/>
      <c r="G3" s="133"/>
      <c r="H3" s="133"/>
      <c r="I3" s="133"/>
      <c r="J3" s="133"/>
      <c r="K3" s="133"/>
    </row>
    <row r="4" spans="1:11" s="30" customFormat="1" ht="134.25" customHeight="1">
      <c r="A4" s="49"/>
      <c r="B4" s="49"/>
      <c r="C4" s="49" t="s">
        <v>27</v>
      </c>
      <c r="D4" s="135" t="s">
        <v>33</v>
      </c>
      <c r="E4" s="136"/>
      <c r="F4" s="136"/>
      <c r="G4" s="136"/>
      <c r="H4" s="136"/>
      <c r="I4" s="136"/>
      <c r="J4" s="136"/>
      <c r="K4" s="136"/>
    </row>
    <row r="5" spans="1:11" s="30" customFormat="1" ht="75" customHeight="1">
      <c r="A5" s="31"/>
      <c r="B5" s="32"/>
      <c r="C5" s="33" t="s">
        <v>63</v>
      </c>
      <c r="D5" s="38" t="s">
        <v>87</v>
      </c>
      <c r="E5" s="34" t="s">
        <v>88</v>
      </c>
      <c r="F5" s="34" t="s">
        <v>89</v>
      </c>
      <c r="G5" s="34" t="s">
        <v>90</v>
      </c>
      <c r="H5" s="34" t="s">
        <v>91</v>
      </c>
      <c r="I5" s="34" t="s">
        <v>92</v>
      </c>
      <c r="J5" s="34" t="s">
        <v>93</v>
      </c>
      <c r="K5" s="34" t="s">
        <v>94</v>
      </c>
    </row>
    <row r="6" spans="1:11" s="68" customFormat="1" ht="32.25" customHeight="1" thickBot="1">
      <c r="A6" s="57" t="s">
        <v>151</v>
      </c>
      <c r="B6" s="58" t="s">
        <v>152</v>
      </c>
      <c r="C6" s="59" t="s">
        <v>153</v>
      </c>
      <c r="D6" s="60" t="s">
        <v>154</v>
      </c>
      <c r="E6" s="61" t="s">
        <v>311</v>
      </c>
      <c r="F6" s="61" t="s">
        <v>155</v>
      </c>
      <c r="G6" s="61" t="s">
        <v>312</v>
      </c>
      <c r="H6" s="61" t="s">
        <v>156</v>
      </c>
      <c r="I6" s="61" t="s">
        <v>313</v>
      </c>
      <c r="J6" s="61" t="s">
        <v>157</v>
      </c>
      <c r="K6" s="61" t="s">
        <v>314</v>
      </c>
    </row>
    <row r="7" spans="1:11">
      <c r="A7" s="1" t="s">
        <v>190</v>
      </c>
      <c r="B7" s="1" t="s">
        <v>191</v>
      </c>
      <c r="C7" s="1">
        <v>2015</v>
      </c>
      <c r="D7" s="71" t="s">
        <v>192</v>
      </c>
      <c r="E7" s="12" t="s">
        <v>192</v>
      </c>
      <c r="F7" s="18" t="s">
        <v>192</v>
      </c>
      <c r="G7" s="12" t="s">
        <v>192</v>
      </c>
      <c r="H7" s="18" t="s">
        <v>192</v>
      </c>
      <c r="I7" s="12" t="s">
        <v>192</v>
      </c>
      <c r="J7" s="18" t="s">
        <v>192</v>
      </c>
      <c r="K7" s="12" t="s">
        <v>192</v>
      </c>
    </row>
    <row r="8" spans="1:11">
      <c r="A8" s="1"/>
      <c r="B8" s="1"/>
      <c r="C8" s="1">
        <v>2016</v>
      </c>
      <c r="D8" s="71" t="s">
        <v>192</v>
      </c>
      <c r="E8" s="12" t="s">
        <v>192</v>
      </c>
      <c r="F8" s="18" t="s">
        <v>192</v>
      </c>
      <c r="G8" s="12" t="s">
        <v>192</v>
      </c>
      <c r="H8" s="18" t="s">
        <v>192</v>
      </c>
      <c r="I8" s="20" t="s">
        <v>192</v>
      </c>
      <c r="J8" s="18" t="s">
        <v>192</v>
      </c>
      <c r="K8" s="20" t="s">
        <v>192</v>
      </c>
    </row>
    <row r="9" spans="1:11">
      <c r="A9" s="1"/>
      <c r="B9" s="1"/>
      <c r="C9" s="1">
        <v>2017</v>
      </c>
      <c r="D9" s="71" t="s">
        <v>192</v>
      </c>
      <c r="E9" s="12" t="s">
        <v>192</v>
      </c>
      <c r="F9" s="18" t="s">
        <v>192</v>
      </c>
      <c r="G9" s="12" t="s">
        <v>192</v>
      </c>
      <c r="H9" s="18" t="s">
        <v>192</v>
      </c>
      <c r="I9" s="20" t="s">
        <v>192</v>
      </c>
      <c r="J9" s="18" t="s">
        <v>192</v>
      </c>
      <c r="K9" s="20" t="s">
        <v>192</v>
      </c>
    </row>
    <row r="10" spans="1:11">
      <c r="A10" s="1" t="s">
        <v>197</v>
      </c>
      <c r="B10" s="1" t="s">
        <v>198</v>
      </c>
      <c r="C10" s="1">
        <v>2015</v>
      </c>
      <c r="D10" s="47">
        <v>4589</v>
      </c>
      <c r="E10" s="12">
        <v>7.7426674121943719E-4</v>
      </c>
      <c r="F10" s="18">
        <v>585</v>
      </c>
      <c r="G10" s="12">
        <v>1.06777934750468E-4</v>
      </c>
      <c r="H10" s="18">
        <v>2841</v>
      </c>
      <c r="I10" s="12">
        <v>6.3381507145757387E-3</v>
      </c>
      <c r="J10" s="18">
        <v>3389</v>
      </c>
      <c r="K10" s="12">
        <v>5.5794733332784549E-3</v>
      </c>
    </row>
    <row r="11" spans="1:11">
      <c r="A11" s="1"/>
      <c r="B11" s="1"/>
      <c r="C11" s="1">
        <v>2016</v>
      </c>
      <c r="D11" s="47">
        <v>4155</v>
      </c>
      <c r="E11" s="12">
        <v>6.9900635111618946E-4</v>
      </c>
      <c r="F11" s="18">
        <v>525</v>
      </c>
      <c r="G11" s="12">
        <v>9.5758081161266456E-5</v>
      </c>
      <c r="H11" s="18">
        <v>2078</v>
      </c>
      <c r="I11" s="20">
        <v>4.5018696407603349E-3</v>
      </c>
      <c r="J11" s="18">
        <v>2888</v>
      </c>
      <c r="K11" s="20">
        <v>5.1970487673204963E-3</v>
      </c>
    </row>
    <row r="12" spans="1:11">
      <c r="A12" s="1"/>
      <c r="B12" s="1"/>
      <c r="C12" s="1">
        <v>2017</v>
      </c>
      <c r="D12" s="47">
        <v>2904</v>
      </c>
      <c r="E12" s="12">
        <v>4.8438508614348405E-4</v>
      </c>
      <c r="F12" s="18">
        <v>351</v>
      </c>
      <c r="G12" s="12">
        <v>6.3509019909263519E-5</v>
      </c>
      <c r="H12" s="18">
        <v>759</v>
      </c>
      <c r="I12" s="20">
        <v>1.6202161996003894E-3</v>
      </c>
      <c r="J12" s="18">
        <v>2615</v>
      </c>
      <c r="K12" s="20">
        <v>4.7959915414481878E-3</v>
      </c>
    </row>
    <row r="13" spans="1:11">
      <c r="A13" s="1" t="s">
        <v>204</v>
      </c>
      <c r="B13" s="1" t="s">
        <v>205</v>
      </c>
      <c r="C13" s="1">
        <v>2015</v>
      </c>
      <c r="D13" s="47">
        <v>373985</v>
      </c>
      <c r="E13" s="12">
        <v>0.2273</v>
      </c>
      <c r="F13" s="18">
        <v>345312</v>
      </c>
      <c r="G13" s="12">
        <v>0.25819999999999999</v>
      </c>
      <c r="H13" s="18">
        <v>756</v>
      </c>
      <c r="I13" s="12">
        <v>6.4000000000000003E-3</v>
      </c>
      <c r="J13" s="18">
        <v>27917</v>
      </c>
      <c r="K13" s="12">
        <v>0.2631</v>
      </c>
    </row>
    <row r="14" spans="1:11">
      <c r="A14" s="1"/>
      <c r="B14" s="1"/>
      <c r="C14" s="1">
        <v>2016</v>
      </c>
      <c r="D14" s="47">
        <v>319626</v>
      </c>
      <c r="E14" s="12">
        <v>0.1913</v>
      </c>
      <c r="F14" s="18">
        <v>303505</v>
      </c>
      <c r="G14" s="12">
        <v>0.22539999999999999</v>
      </c>
      <c r="H14" s="18">
        <v>304</v>
      </c>
      <c r="I14" s="20">
        <v>2.3E-3</v>
      </c>
      <c r="J14" s="18">
        <v>15817</v>
      </c>
      <c r="K14" s="20">
        <v>0.18629999999999999</v>
      </c>
    </row>
    <row r="15" spans="1:11">
      <c r="A15" s="1"/>
      <c r="B15" s="1"/>
      <c r="C15" s="1">
        <v>2017</v>
      </c>
      <c r="D15" s="47">
        <v>267860</v>
      </c>
      <c r="E15" s="12">
        <v>0.17050000000000001</v>
      </c>
      <c r="F15" s="18">
        <v>262274</v>
      </c>
      <c r="G15" s="12">
        <v>0.21199999999999999</v>
      </c>
      <c r="H15" s="18">
        <v>11</v>
      </c>
      <c r="I15" s="20">
        <v>9.0000000000000006E-5</v>
      </c>
      <c r="J15" s="18">
        <v>5575</v>
      </c>
      <c r="K15" s="20">
        <v>6.4100000000000004E-2</v>
      </c>
    </row>
    <row r="16" spans="1:11">
      <c r="A16" s="1" t="s">
        <v>212</v>
      </c>
      <c r="B16" s="1" t="s">
        <v>213</v>
      </c>
      <c r="C16" s="1">
        <v>2015</v>
      </c>
      <c r="D16" s="47" t="s">
        <v>192</v>
      </c>
      <c r="E16" s="54" t="s">
        <v>192</v>
      </c>
      <c r="F16" s="18" t="s">
        <v>192</v>
      </c>
      <c r="G16" s="54" t="s">
        <v>192</v>
      </c>
      <c r="H16" s="18">
        <v>702</v>
      </c>
      <c r="I16" s="12" t="s">
        <v>193</v>
      </c>
      <c r="J16" s="18">
        <v>13752</v>
      </c>
      <c r="K16" s="12" t="s">
        <v>193</v>
      </c>
    </row>
    <row r="17" spans="1:11">
      <c r="A17" s="1"/>
      <c r="B17" s="1"/>
      <c r="C17" s="1">
        <v>2016</v>
      </c>
      <c r="D17" s="47" t="s">
        <v>192</v>
      </c>
      <c r="E17" s="54" t="s">
        <v>192</v>
      </c>
      <c r="F17" s="18" t="s">
        <v>192</v>
      </c>
      <c r="G17" s="54" t="s">
        <v>192</v>
      </c>
      <c r="H17" s="18">
        <v>566</v>
      </c>
      <c r="I17" s="20" t="s">
        <v>193</v>
      </c>
      <c r="J17" s="18">
        <v>11752</v>
      </c>
      <c r="K17" s="20" t="s">
        <v>193</v>
      </c>
    </row>
    <row r="18" spans="1:11">
      <c r="A18" s="1"/>
      <c r="B18" s="1"/>
      <c r="C18" s="1">
        <v>2017</v>
      </c>
      <c r="D18" s="47" t="s">
        <v>192</v>
      </c>
      <c r="E18" s="54" t="s">
        <v>192</v>
      </c>
      <c r="F18" s="18" t="s">
        <v>192</v>
      </c>
      <c r="G18" s="54" t="s">
        <v>192</v>
      </c>
      <c r="H18" s="18">
        <v>298</v>
      </c>
      <c r="I18" s="20" t="s">
        <v>193</v>
      </c>
      <c r="J18" s="18">
        <v>8504</v>
      </c>
      <c r="K18" s="20" t="s">
        <v>193</v>
      </c>
    </row>
    <row r="19" spans="1:11">
      <c r="A19" s="1" t="s">
        <v>219</v>
      </c>
      <c r="B19" s="1" t="s">
        <v>220</v>
      </c>
      <c r="C19" s="1">
        <v>2015</v>
      </c>
      <c r="D19" s="47">
        <v>55945</v>
      </c>
      <c r="E19" s="12">
        <v>1.2999999999999999E-3</v>
      </c>
      <c r="F19" s="18">
        <v>19956</v>
      </c>
      <c r="G19" s="12">
        <v>2.7000000000000001E-3</v>
      </c>
      <c r="H19" s="18">
        <v>2833</v>
      </c>
      <c r="I19" s="12">
        <v>8.2000000000000007E-3</v>
      </c>
      <c r="J19" s="18">
        <v>28021</v>
      </c>
      <c r="K19" s="12">
        <v>2.3999999999999998E-3</v>
      </c>
    </row>
    <row r="20" spans="1:11">
      <c r="A20" s="1"/>
      <c r="B20" s="1"/>
      <c r="C20" s="1">
        <v>2016</v>
      </c>
      <c r="D20" s="47">
        <v>44204</v>
      </c>
      <c r="E20" s="12">
        <v>6.9999999999999999E-4</v>
      </c>
      <c r="F20" s="18">
        <v>15668</v>
      </c>
      <c r="G20" s="12">
        <v>1.8E-3</v>
      </c>
      <c r="H20" s="18">
        <v>2139</v>
      </c>
      <c r="I20" s="20">
        <v>5.0000000000000001E-3</v>
      </c>
      <c r="J20" s="18">
        <v>22247</v>
      </c>
      <c r="K20" s="20">
        <v>1.6000000000000001E-3</v>
      </c>
    </row>
    <row r="21" spans="1:11">
      <c r="A21" s="1"/>
      <c r="B21" s="1"/>
      <c r="C21" s="1">
        <v>2017</v>
      </c>
      <c r="D21" s="47">
        <v>31494</v>
      </c>
      <c r="E21" s="12">
        <v>4.0000000000000002E-4</v>
      </c>
      <c r="F21" s="18">
        <v>10662</v>
      </c>
      <c r="G21" s="12">
        <v>1E-3</v>
      </c>
      <c r="H21" s="18">
        <v>1498</v>
      </c>
      <c r="I21" s="20">
        <v>3.0000000000000001E-3</v>
      </c>
      <c r="J21" s="18">
        <v>16607</v>
      </c>
      <c r="K21" s="20">
        <v>8.9999999999999998E-4</v>
      </c>
    </row>
    <row r="22" spans="1:11">
      <c r="A22" s="10" t="s">
        <v>228</v>
      </c>
      <c r="B22" s="10" t="s">
        <v>229</v>
      </c>
      <c r="C22" s="1">
        <v>2015</v>
      </c>
      <c r="D22" s="47" t="s">
        <v>193</v>
      </c>
      <c r="E22" s="54" t="s">
        <v>193</v>
      </c>
      <c r="F22" s="55" t="s">
        <v>193</v>
      </c>
      <c r="G22" s="54" t="s">
        <v>193</v>
      </c>
      <c r="H22" s="55" t="s">
        <v>193</v>
      </c>
      <c r="I22" s="107" t="s">
        <v>193</v>
      </c>
      <c r="J22" s="55" t="s">
        <v>193</v>
      </c>
      <c r="K22" s="20" t="s">
        <v>193</v>
      </c>
    </row>
    <row r="23" spans="1:11">
      <c r="A23" s="1"/>
      <c r="B23" s="1"/>
      <c r="C23" s="1">
        <v>2016</v>
      </c>
      <c r="D23" s="47" t="s">
        <v>193</v>
      </c>
      <c r="E23" s="54" t="s">
        <v>193</v>
      </c>
      <c r="F23" s="55" t="s">
        <v>193</v>
      </c>
      <c r="G23" s="54" t="s">
        <v>193</v>
      </c>
      <c r="H23" s="55" t="s">
        <v>193</v>
      </c>
      <c r="I23" s="107" t="s">
        <v>193</v>
      </c>
      <c r="J23" s="55" t="s">
        <v>193</v>
      </c>
      <c r="K23" s="20" t="s">
        <v>193</v>
      </c>
    </row>
    <row r="24" spans="1:11">
      <c r="A24" s="1"/>
      <c r="B24" s="1"/>
      <c r="C24" s="1">
        <v>2017</v>
      </c>
      <c r="D24" s="47" t="s">
        <v>193</v>
      </c>
      <c r="E24" s="54" t="s">
        <v>193</v>
      </c>
      <c r="F24" s="108" t="s">
        <v>193</v>
      </c>
      <c r="G24" s="54" t="s">
        <v>193</v>
      </c>
      <c r="H24" s="108" t="s">
        <v>193</v>
      </c>
      <c r="I24" s="107" t="s">
        <v>193</v>
      </c>
      <c r="J24" s="108" t="s">
        <v>193</v>
      </c>
      <c r="K24" s="20" t="s">
        <v>193</v>
      </c>
    </row>
    <row r="25" spans="1:11">
      <c r="A25" s="1" t="s">
        <v>237</v>
      </c>
      <c r="B25" s="1" t="s">
        <v>238</v>
      </c>
      <c r="C25" s="1">
        <v>2015</v>
      </c>
      <c r="D25" s="47">
        <v>20442</v>
      </c>
      <c r="E25" s="12">
        <v>9.5999999999999992E-3</v>
      </c>
      <c r="F25" s="18">
        <v>1026</v>
      </c>
      <c r="G25" s="12">
        <v>2.3E-3</v>
      </c>
      <c r="H25" s="18">
        <v>1622</v>
      </c>
      <c r="I25" s="12">
        <v>7.1000000000000004E-3</v>
      </c>
      <c r="J25" s="18">
        <v>17794</v>
      </c>
      <c r="K25" s="12">
        <v>1.23E-2</v>
      </c>
    </row>
    <row r="26" spans="1:11">
      <c r="A26" s="1"/>
      <c r="B26" s="1"/>
      <c r="C26" s="1">
        <v>2016</v>
      </c>
      <c r="D26" s="47">
        <v>12335</v>
      </c>
      <c r="E26" s="12">
        <v>5.5999999999999999E-3</v>
      </c>
      <c r="F26" s="18">
        <v>349</v>
      </c>
      <c r="G26" s="12">
        <v>8.0000000000000004E-4</v>
      </c>
      <c r="H26" s="18">
        <v>447</v>
      </c>
      <c r="I26" s="20">
        <v>1.9E-3</v>
      </c>
      <c r="J26" s="18">
        <v>11539</v>
      </c>
      <c r="K26" s="20">
        <v>7.7000000000000002E-3</v>
      </c>
    </row>
    <row r="27" spans="1:11">
      <c r="A27" s="1"/>
      <c r="B27" s="1"/>
      <c r="C27" s="1">
        <v>2017</v>
      </c>
      <c r="D27" s="71" t="s">
        <v>192</v>
      </c>
      <c r="E27" s="12" t="s">
        <v>192</v>
      </c>
      <c r="F27" s="18" t="s">
        <v>192</v>
      </c>
      <c r="G27" s="12" t="s">
        <v>192</v>
      </c>
      <c r="H27" s="18" t="s">
        <v>192</v>
      </c>
      <c r="I27" s="20" t="s">
        <v>192</v>
      </c>
      <c r="J27" s="18">
        <v>6470</v>
      </c>
      <c r="K27" s="20">
        <v>4.1000000000000003E-3</v>
      </c>
    </row>
    <row r="28" spans="1:11">
      <c r="A28" s="1"/>
      <c r="B28" s="1"/>
      <c r="C28" s="1"/>
      <c r="D28" s="47"/>
      <c r="E28" s="12"/>
      <c r="F28" s="18"/>
      <c r="G28" s="12"/>
      <c r="H28" s="18"/>
      <c r="I28" s="20"/>
      <c r="J28" s="18"/>
      <c r="K28" s="20"/>
    </row>
    <row r="29" spans="1:11">
      <c r="A29" s="1"/>
      <c r="B29" s="1"/>
      <c r="C29" s="10" t="s">
        <v>239</v>
      </c>
      <c r="D29" s="72" t="s">
        <v>241</v>
      </c>
      <c r="E29" s="12"/>
      <c r="F29" s="80" t="s">
        <v>242</v>
      </c>
      <c r="G29" s="12"/>
      <c r="H29" s="80" t="s">
        <v>243</v>
      </c>
      <c r="I29" s="20"/>
      <c r="J29" s="18"/>
      <c r="K29" s="20"/>
    </row>
    <row r="30" spans="1:11">
      <c r="A30" s="1"/>
      <c r="B30" s="1"/>
      <c r="C30" s="1"/>
      <c r="D30" s="72" t="s">
        <v>256</v>
      </c>
      <c r="E30" s="12"/>
      <c r="F30" s="80" t="s">
        <v>257</v>
      </c>
      <c r="G30" s="12"/>
      <c r="H30" s="18"/>
      <c r="I30" s="20"/>
      <c r="J30" s="18"/>
      <c r="K30" s="20"/>
    </row>
    <row r="31" spans="1:11">
      <c r="A31" s="10"/>
      <c r="B31" s="1"/>
      <c r="C31" s="1"/>
      <c r="D31" s="72" t="s">
        <v>265</v>
      </c>
      <c r="E31" s="12"/>
      <c r="F31" s="18"/>
      <c r="G31" s="12"/>
      <c r="H31" s="18"/>
      <c r="I31" s="20"/>
      <c r="J31" s="18"/>
      <c r="K31" s="20"/>
    </row>
    <row r="32" spans="1:11">
      <c r="A32" s="10"/>
      <c r="B32" s="1"/>
      <c r="C32" s="1"/>
      <c r="D32" s="47"/>
      <c r="E32" s="12"/>
      <c r="F32" s="18"/>
      <c r="G32" s="12"/>
      <c r="H32" s="18"/>
      <c r="I32" s="20"/>
      <c r="J32" s="18"/>
      <c r="K32" s="20"/>
    </row>
    <row r="33" spans="1:11">
      <c r="A33" s="37" t="s">
        <v>270</v>
      </c>
      <c r="B33" s="1"/>
      <c r="C33" s="1"/>
      <c r="D33" s="47"/>
      <c r="E33" s="12"/>
      <c r="F33" s="18"/>
      <c r="G33" s="12"/>
      <c r="H33" s="18"/>
      <c r="I33" s="20"/>
      <c r="J33" s="18"/>
      <c r="K33" s="20"/>
    </row>
    <row r="34" spans="1:11">
      <c r="A34" s="37"/>
      <c r="B34" s="1"/>
      <c r="C34" s="1"/>
      <c r="D34" s="47"/>
      <c r="E34" s="12"/>
      <c r="F34" s="18"/>
      <c r="G34" s="12"/>
      <c r="H34" s="18"/>
      <c r="I34" s="20"/>
      <c r="J34" s="18"/>
      <c r="K34" s="20"/>
    </row>
    <row r="35" spans="1:11">
      <c r="A35" s="37"/>
      <c r="B35" s="1"/>
      <c r="C35" s="1"/>
      <c r="D35" s="47"/>
      <c r="E35" s="12"/>
      <c r="F35" s="18"/>
      <c r="G35" s="12"/>
      <c r="H35" s="18"/>
      <c r="I35" s="20"/>
      <c r="J35" s="18"/>
      <c r="K35" s="20"/>
    </row>
    <row r="36" spans="1:11">
      <c r="A36" s="37"/>
      <c r="B36" s="1"/>
      <c r="C36" s="1"/>
      <c r="D36" s="47"/>
      <c r="E36" s="12"/>
      <c r="F36" s="18"/>
      <c r="G36" s="12"/>
      <c r="H36" s="18"/>
      <c r="I36" s="20"/>
      <c r="J36" s="18"/>
      <c r="K36" s="20"/>
    </row>
    <row r="37" spans="1:11" ht="15.75" thickBot="1">
      <c r="A37" s="10" t="s">
        <v>271</v>
      </c>
      <c r="B37" s="10" t="s">
        <v>271</v>
      </c>
      <c r="C37" s="11" t="s">
        <v>272</v>
      </c>
      <c r="D37" s="60" t="s">
        <v>154</v>
      </c>
      <c r="E37" s="61" t="s">
        <v>154</v>
      </c>
      <c r="F37" s="61" t="s">
        <v>155</v>
      </c>
      <c r="G37" s="61" t="s">
        <v>155</v>
      </c>
      <c r="H37" s="61" t="s">
        <v>156</v>
      </c>
      <c r="I37" s="61" t="s">
        <v>156</v>
      </c>
      <c r="J37" s="61" t="s">
        <v>157</v>
      </c>
      <c r="K37" s="61" t="s">
        <v>157</v>
      </c>
    </row>
    <row r="38" spans="1:11">
      <c r="A38" s="4"/>
      <c r="B38" s="4" t="s">
        <v>191</v>
      </c>
      <c r="C38" s="4" t="s">
        <v>274</v>
      </c>
      <c r="D38" s="47" t="e">
        <f>_xlfn.AGGREGATE(1,6,D7:D9)</f>
        <v>#DIV/0!</v>
      </c>
      <c r="E38" s="92" t="e">
        <f t="shared" ref="E38:K38" si="0">_xlfn.AGGREGATE(1,6,E7:E9)</f>
        <v>#DIV/0!</v>
      </c>
      <c r="F38" s="55" t="e">
        <f t="shared" si="0"/>
        <v>#DIV/0!</v>
      </c>
      <c r="G38" s="92" t="e">
        <f t="shared" si="0"/>
        <v>#DIV/0!</v>
      </c>
      <c r="H38" s="55" t="e">
        <f t="shared" si="0"/>
        <v>#DIV/0!</v>
      </c>
      <c r="I38" s="92" t="e">
        <f t="shared" si="0"/>
        <v>#DIV/0!</v>
      </c>
      <c r="J38" s="55" t="e">
        <f t="shared" si="0"/>
        <v>#DIV/0!</v>
      </c>
      <c r="K38" s="92" t="e">
        <f t="shared" si="0"/>
        <v>#DIV/0!</v>
      </c>
    </row>
    <row r="39" spans="1:11">
      <c r="A39" s="4"/>
      <c r="B39" s="4" t="s">
        <v>198</v>
      </c>
      <c r="C39" s="4" t="s">
        <v>274</v>
      </c>
      <c r="D39" s="47">
        <f>_xlfn.AGGREGATE(1,6,D10:D12)</f>
        <v>3882.6666666666665</v>
      </c>
      <c r="E39" s="92">
        <f t="shared" ref="E39:K39" si="1">_xlfn.AGGREGATE(1,6,E10:E12)</f>
        <v>6.5255272615970369E-4</v>
      </c>
      <c r="F39" s="55">
        <f t="shared" si="1"/>
        <v>487</v>
      </c>
      <c r="G39" s="92">
        <f t="shared" si="1"/>
        <v>8.8681678606999329E-5</v>
      </c>
      <c r="H39" s="55">
        <f t="shared" si="1"/>
        <v>1892.6666666666667</v>
      </c>
      <c r="I39" s="92">
        <f t="shared" si="1"/>
        <v>4.1534121849788209E-3</v>
      </c>
      <c r="J39" s="55">
        <f t="shared" si="1"/>
        <v>2964</v>
      </c>
      <c r="K39" s="92">
        <f t="shared" si="1"/>
        <v>5.1908378806823797E-3</v>
      </c>
    </row>
    <row r="40" spans="1:11">
      <c r="A40" s="4"/>
      <c r="B40" s="4" t="s">
        <v>205</v>
      </c>
      <c r="C40" s="4" t="s">
        <v>274</v>
      </c>
      <c r="D40" s="47">
        <f>_xlfn.AGGREGATE(1,6,D13:D15)</f>
        <v>320490.33333333331</v>
      </c>
      <c r="E40" s="92">
        <f t="shared" ref="E40:K40" si="2">_xlfn.AGGREGATE(1,6,E13:E15)</f>
        <v>0.19636666666666666</v>
      </c>
      <c r="F40" s="55">
        <f t="shared" si="2"/>
        <v>303697</v>
      </c>
      <c r="G40" s="92">
        <f t="shared" si="2"/>
        <v>0.23186666666666667</v>
      </c>
      <c r="H40" s="55">
        <f t="shared" si="2"/>
        <v>357</v>
      </c>
      <c r="I40" s="92">
        <f t="shared" si="2"/>
        <v>2.9299999999999999E-3</v>
      </c>
      <c r="J40" s="55">
        <f t="shared" si="2"/>
        <v>16436.333333333332</v>
      </c>
      <c r="K40" s="92">
        <f t="shared" si="2"/>
        <v>0.17116666666666669</v>
      </c>
    </row>
    <row r="41" spans="1:11">
      <c r="A41" s="4"/>
      <c r="B41" s="4" t="s">
        <v>213</v>
      </c>
      <c r="C41" s="4" t="s">
        <v>274</v>
      </c>
      <c r="D41" s="47" t="e">
        <f>_xlfn.AGGREGATE(1,6,D16:D18)</f>
        <v>#DIV/0!</v>
      </c>
      <c r="E41" s="92" t="e">
        <f t="shared" ref="E41:K41" si="3">_xlfn.AGGREGATE(1,6,E16:E18)</f>
        <v>#DIV/0!</v>
      </c>
      <c r="F41" s="55" t="e">
        <f t="shared" si="3"/>
        <v>#DIV/0!</v>
      </c>
      <c r="G41" s="92" t="e">
        <f t="shared" si="3"/>
        <v>#DIV/0!</v>
      </c>
      <c r="H41" s="55">
        <f t="shared" si="3"/>
        <v>522</v>
      </c>
      <c r="I41" s="92" t="e">
        <f t="shared" si="3"/>
        <v>#DIV/0!</v>
      </c>
      <c r="J41" s="55">
        <f t="shared" si="3"/>
        <v>11336</v>
      </c>
      <c r="K41" s="92" t="e">
        <f t="shared" si="3"/>
        <v>#DIV/0!</v>
      </c>
    </row>
    <row r="42" spans="1:11">
      <c r="A42" s="4"/>
      <c r="B42" s="4" t="s">
        <v>220</v>
      </c>
      <c r="C42" s="4" t="s">
        <v>274</v>
      </c>
      <c r="D42" s="47">
        <f>_xlfn.AGGREGATE(1,6,D19:D21)</f>
        <v>43881</v>
      </c>
      <c r="E42" s="92">
        <f t="shared" ref="E42:K42" si="4">_xlfn.AGGREGATE(1,6,E19:E21)</f>
        <v>8.0000000000000004E-4</v>
      </c>
      <c r="F42" s="55">
        <f t="shared" si="4"/>
        <v>15428.666666666666</v>
      </c>
      <c r="G42" s="92">
        <f t="shared" si="4"/>
        <v>1.8333333333333335E-3</v>
      </c>
      <c r="H42" s="55">
        <f t="shared" si="4"/>
        <v>2156.6666666666665</v>
      </c>
      <c r="I42" s="92">
        <f t="shared" si="4"/>
        <v>5.3999999999999994E-3</v>
      </c>
      <c r="J42" s="55">
        <f t="shared" si="4"/>
        <v>22291.666666666668</v>
      </c>
      <c r="K42" s="92">
        <f t="shared" si="4"/>
        <v>1.6333333333333332E-3</v>
      </c>
    </row>
    <row r="43" spans="1:11">
      <c r="A43" s="4"/>
      <c r="B43" s="4" t="s">
        <v>229</v>
      </c>
      <c r="C43" s="4" t="s">
        <v>274</v>
      </c>
      <c r="D43" s="47" t="e">
        <f>_xlfn.AGGREGATE(1,6,D22:D24)</f>
        <v>#DIV/0!</v>
      </c>
      <c r="E43" s="92" t="e">
        <f t="shared" ref="E43:K43" si="5">_xlfn.AGGREGATE(1,6,E22:E24)</f>
        <v>#DIV/0!</v>
      </c>
      <c r="F43" s="55" t="e">
        <f t="shared" si="5"/>
        <v>#DIV/0!</v>
      </c>
      <c r="G43" s="92" t="e">
        <f t="shared" si="5"/>
        <v>#DIV/0!</v>
      </c>
      <c r="H43" s="55" t="e">
        <f t="shared" si="5"/>
        <v>#DIV/0!</v>
      </c>
      <c r="I43" s="92" t="e">
        <f t="shared" si="5"/>
        <v>#DIV/0!</v>
      </c>
      <c r="J43" s="55" t="e">
        <f t="shared" si="5"/>
        <v>#DIV/0!</v>
      </c>
      <c r="K43" s="92" t="e">
        <f t="shared" si="5"/>
        <v>#DIV/0!</v>
      </c>
    </row>
    <row r="44" spans="1:11">
      <c r="A44" s="4"/>
      <c r="B44" s="4" t="s">
        <v>238</v>
      </c>
      <c r="C44" s="4" t="s">
        <v>274</v>
      </c>
      <c r="D44" s="47">
        <f>_xlfn.AGGREGATE(1,6,D25:D27)</f>
        <v>16388.5</v>
      </c>
      <c r="E44" s="92">
        <f t="shared" ref="E44:K44" si="6">_xlfn.AGGREGATE(1,6,E25:E27)</f>
        <v>7.5999999999999991E-3</v>
      </c>
      <c r="F44" s="55">
        <f t="shared" si="6"/>
        <v>687.5</v>
      </c>
      <c r="G44" s="92">
        <f t="shared" si="6"/>
        <v>1.5499999999999999E-3</v>
      </c>
      <c r="H44" s="55">
        <f t="shared" si="6"/>
        <v>1034.5</v>
      </c>
      <c r="I44" s="92">
        <f t="shared" si="6"/>
        <v>4.5000000000000005E-3</v>
      </c>
      <c r="J44" s="55">
        <f t="shared" si="6"/>
        <v>11934.333333333334</v>
      </c>
      <c r="K44" s="92">
        <f t="shared" si="6"/>
        <v>8.0333333333333333E-3</v>
      </c>
    </row>
    <row r="45" spans="1:11">
      <c r="F45" s="73"/>
      <c r="G45" s="73"/>
      <c r="H45" s="73"/>
      <c r="I45" s="73"/>
    </row>
  </sheetData>
  <mergeCells count="2">
    <mergeCell ref="D4:K4"/>
    <mergeCell ref="D3:K3"/>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29A8-E3D7-4B6F-8954-91775D98C473}">
  <dimension ref="A1:AE52"/>
  <sheetViews>
    <sheetView zoomScaleNormal="100" workbookViewId="0" xr3:uid="{1242DB89-8B0D-5378-B20A-7AE0F80C6889}">
      <pane xSplit="3" ySplit="6" topLeftCell="I7" activePane="bottomRight" state="frozen"/>
      <selection pane="bottomRight" activeCell="O5" sqref="O5"/>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18" max="19" width="12.7109375" bestFit="1" customWidth="1"/>
    <col min="22" max="22" width="11.42578125" style="43"/>
    <col min="26" max="26" width="11.42578125" style="43"/>
    <col min="29" max="29" width="14.5703125" customWidth="1"/>
    <col min="30" max="30" width="14.7109375" customWidth="1"/>
    <col min="31" max="31" width="14.85546875" customWidth="1"/>
  </cols>
  <sheetData>
    <row r="1" spans="1:31">
      <c r="A1" s="1"/>
      <c r="B1" s="1"/>
      <c r="C1" s="10" t="s">
        <v>1</v>
      </c>
      <c r="D1" s="44" t="s">
        <v>2</v>
      </c>
      <c r="E1" s="2" t="s">
        <v>2</v>
      </c>
      <c r="F1" s="2" t="s">
        <v>2</v>
      </c>
      <c r="G1" s="2" t="s">
        <v>2</v>
      </c>
      <c r="H1" s="2" t="s">
        <v>2</v>
      </c>
      <c r="I1" s="2" t="s">
        <v>2</v>
      </c>
      <c r="J1" s="2" t="s">
        <v>2</v>
      </c>
      <c r="K1" s="2" t="s">
        <v>2</v>
      </c>
      <c r="L1" s="3" t="s">
        <v>4</v>
      </c>
      <c r="M1" s="3" t="s">
        <v>4</v>
      </c>
      <c r="N1" s="3" t="s">
        <v>4</v>
      </c>
      <c r="O1" s="3" t="s">
        <v>4</v>
      </c>
      <c r="P1" s="3" t="s">
        <v>4</v>
      </c>
      <c r="Q1" s="3" t="s">
        <v>4</v>
      </c>
      <c r="R1" s="3" t="s">
        <v>4</v>
      </c>
      <c r="S1" s="3" t="s">
        <v>4</v>
      </c>
      <c r="T1" s="3" t="s">
        <v>4</v>
      </c>
      <c r="U1" s="3" t="s">
        <v>4</v>
      </c>
      <c r="V1" s="44" t="s">
        <v>2</v>
      </c>
      <c r="W1" s="2" t="s">
        <v>2</v>
      </c>
      <c r="X1" s="2" t="s">
        <v>2</v>
      </c>
      <c r="Y1" s="2" t="s">
        <v>2</v>
      </c>
      <c r="Z1" s="42" t="s">
        <v>5</v>
      </c>
      <c r="AA1" s="3" t="s">
        <v>5</v>
      </c>
      <c r="AB1" s="3" t="s">
        <v>5</v>
      </c>
      <c r="AC1" s="3" t="s">
        <v>6</v>
      </c>
      <c r="AD1" s="3" t="s">
        <v>6</v>
      </c>
      <c r="AE1" s="3" t="s">
        <v>6</v>
      </c>
    </row>
    <row r="2" spans="1:31">
      <c r="A2" s="1"/>
      <c r="B2" s="1"/>
      <c r="C2" s="4"/>
      <c r="D2" s="6" t="s">
        <v>315</v>
      </c>
      <c r="E2" s="5" t="s">
        <v>316</v>
      </c>
      <c r="F2" s="5" t="s">
        <v>317</v>
      </c>
      <c r="G2" s="5" t="s">
        <v>318</v>
      </c>
      <c r="H2" s="5" t="s">
        <v>319</v>
      </c>
      <c r="I2" s="5" t="s">
        <v>320</v>
      </c>
      <c r="J2" s="5" t="s">
        <v>321</v>
      </c>
      <c r="K2" s="5" t="s">
        <v>322</v>
      </c>
      <c r="L2" s="5"/>
      <c r="M2" s="5"/>
      <c r="N2" s="5"/>
      <c r="O2" s="5"/>
      <c r="P2" s="5"/>
      <c r="Q2" s="5"/>
      <c r="R2" s="5"/>
      <c r="S2" s="5"/>
      <c r="T2" s="5"/>
      <c r="U2" s="5"/>
      <c r="V2" s="6" t="s">
        <v>323</v>
      </c>
      <c r="W2" s="5" t="s">
        <v>324</v>
      </c>
      <c r="X2" s="5" t="s">
        <v>325</v>
      </c>
      <c r="Y2" s="5" t="s">
        <v>326</v>
      </c>
    </row>
    <row r="3" spans="1:31">
      <c r="A3" s="8"/>
      <c r="B3" s="8"/>
      <c r="C3" s="8" t="s">
        <v>9</v>
      </c>
      <c r="D3" s="132" t="s">
        <v>16</v>
      </c>
      <c r="E3" s="133"/>
      <c r="F3" s="133"/>
      <c r="G3" s="133"/>
      <c r="H3" s="133"/>
      <c r="I3" s="133"/>
      <c r="J3" s="133"/>
      <c r="K3" s="133"/>
      <c r="L3" s="9" t="s">
        <v>327</v>
      </c>
      <c r="M3" s="9"/>
      <c r="N3" s="9"/>
      <c r="O3" s="9"/>
      <c r="P3" s="9"/>
      <c r="Q3" s="9"/>
      <c r="R3" s="9"/>
      <c r="S3" s="9"/>
      <c r="T3" s="9"/>
      <c r="U3" s="9"/>
      <c r="V3" s="132" t="s">
        <v>17</v>
      </c>
      <c r="W3" s="133"/>
      <c r="X3" s="133"/>
      <c r="Y3" s="133"/>
      <c r="Z3" s="76" t="s">
        <v>25</v>
      </c>
    </row>
    <row r="4" spans="1:31" s="30" customFormat="1" ht="134.25" customHeight="1">
      <c r="A4" s="49"/>
      <c r="B4" s="49"/>
      <c r="C4" s="49" t="s">
        <v>27</v>
      </c>
      <c r="D4" s="135" t="s">
        <v>34</v>
      </c>
      <c r="E4" s="136"/>
      <c r="F4" s="136"/>
      <c r="G4" s="136"/>
      <c r="H4" s="136"/>
      <c r="I4" s="136"/>
      <c r="J4" s="136"/>
      <c r="K4" s="136"/>
      <c r="L4" s="50"/>
      <c r="M4" s="50"/>
      <c r="N4" s="50"/>
      <c r="O4" s="50"/>
      <c r="P4" s="50"/>
      <c r="Q4" s="50"/>
      <c r="R4" s="50"/>
      <c r="S4" s="50"/>
      <c r="T4" s="50"/>
      <c r="U4" s="50"/>
      <c r="V4" s="135" t="s">
        <v>35</v>
      </c>
      <c r="W4" s="136"/>
      <c r="X4" s="136"/>
      <c r="Y4" s="137"/>
      <c r="Z4" s="74"/>
      <c r="AC4" s="113"/>
      <c r="AD4" s="113"/>
      <c r="AE4" s="113"/>
    </row>
    <row r="5" spans="1:31" s="30" customFormat="1" ht="75" customHeight="1">
      <c r="A5" s="31"/>
      <c r="B5" s="32"/>
      <c r="C5" s="33" t="s">
        <v>63</v>
      </c>
      <c r="D5" s="36" t="s">
        <v>95</v>
      </c>
      <c r="E5" s="34" t="s">
        <v>328</v>
      </c>
      <c r="F5" s="35" t="s">
        <v>97</v>
      </c>
      <c r="G5" s="34" t="s">
        <v>329</v>
      </c>
      <c r="H5" s="35" t="s">
        <v>99</v>
      </c>
      <c r="I5" s="34" t="s">
        <v>330</v>
      </c>
      <c r="J5" s="35" t="s">
        <v>101</v>
      </c>
      <c r="K5" s="34" t="s">
        <v>331</v>
      </c>
      <c r="L5" s="34" t="s">
        <v>332</v>
      </c>
      <c r="M5" s="34" t="s">
        <v>333</v>
      </c>
      <c r="N5" s="34" t="s">
        <v>334</v>
      </c>
      <c r="O5" s="34" t="s">
        <v>335</v>
      </c>
      <c r="P5" s="34" t="s">
        <v>336</v>
      </c>
      <c r="Q5" s="34" t="s">
        <v>337</v>
      </c>
      <c r="R5" s="34" t="s">
        <v>338</v>
      </c>
      <c r="S5" s="34" t="s">
        <v>338</v>
      </c>
      <c r="T5" s="34" t="s">
        <v>338</v>
      </c>
      <c r="U5" s="34" t="s">
        <v>338</v>
      </c>
      <c r="V5" s="36" t="s">
        <v>103</v>
      </c>
      <c r="W5" s="35" t="s">
        <v>104</v>
      </c>
      <c r="X5" s="35" t="s">
        <v>105</v>
      </c>
      <c r="Y5" s="35" t="s">
        <v>106</v>
      </c>
      <c r="Z5" s="74" t="s">
        <v>147</v>
      </c>
      <c r="AC5" s="30" t="s">
        <v>148</v>
      </c>
    </row>
    <row r="6" spans="1:31" s="68" customFormat="1" ht="32.25" customHeight="1" thickBot="1">
      <c r="A6" s="57" t="s">
        <v>151</v>
      </c>
      <c r="B6" s="58" t="s">
        <v>271</v>
      </c>
      <c r="C6" s="59" t="s">
        <v>272</v>
      </c>
      <c r="D6" s="60" t="s">
        <v>154</v>
      </c>
      <c r="E6" s="61" t="s">
        <v>154</v>
      </c>
      <c r="F6" s="61" t="s">
        <v>155</v>
      </c>
      <c r="G6" s="61" t="s">
        <v>155</v>
      </c>
      <c r="H6" s="61" t="s">
        <v>156</v>
      </c>
      <c r="I6" s="62" t="s">
        <v>156</v>
      </c>
      <c r="J6" s="61" t="s">
        <v>157</v>
      </c>
      <c r="K6" s="61" t="s">
        <v>157</v>
      </c>
      <c r="L6" s="61" t="s">
        <v>155</v>
      </c>
      <c r="M6" s="61" t="s">
        <v>155</v>
      </c>
      <c r="N6" s="61" t="s">
        <v>156</v>
      </c>
      <c r="O6" s="61" t="s">
        <v>156</v>
      </c>
      <c r="P6" s="61" t="s">
        <v>157</v>
      </c>
      <c r="Q6" s="61" t="s">
        <v>157</v>
      </c>
      <c r="R6" s="61" t="s">
        <v>154</v>
      </c>
      <c r="S6" s="61" t="s">
        <v>155</v>
      </c>
      <c r="T6" s="61" t="s">
        <v>156</v>
      </c>
      <c r="U6" s="61" t="s">
        <v>157</v>
      </c>
      <c r="V6" s="60" t="s">
        <v>154</v>
      </c>
      <c r="W6" s="61" t="s">
        <v>155</v>
      </c>
      <c r="X6" s="61" t="s">
        <v>156</v>
      </c>
      <c r="Y6" s="61" t="s">
        <v>157</v>
      </c>
      <c r="Z6" s="60" t="s">
        <v>184</v>
      </c>
      <c r="AA6" s="61" t="s">
        <v>185</v>
      </c>
      <c r="AB6" s="61" t="s">
        <v>186</v>
      </c>
      <c r="AC6" s="67" t="s">
        <v>155</v>
      </c>
      <c r="AD6" s="67" t="s">
        <v>156</v>
      </c>
      <c r="AE6" s="67" t="s">
        <v>157</v>
      </c>
    </row>
    <row r="7" spans="1:31">
      <c r="A7" s="1" t="s">
        <v>190</v>
      </c>
      <c r="B7" s="1" t="s">
        <v>191</v>
      </c>
      <c r="C7" s="1">
        <v>2015</v>
      </c>
      <c r="D7" s="47" t="s">
        <v>192</v>
      </c>
      <c r="E7" s="18" t="s">
        <v>192</v>
      </c>
      <c r="F7" s="55" t="s">
        <v>192</v>
      </c>
      <c r="G7" s="18" t="s">
        <v>192</v>
      </c>
      <c r="H7" s="18" t="s">
        <v>192</v>
      </c>
      <c r="I7" s="18" t="s">
        <v>192</v>
      </c>
      <c r="J7" s="18" t="s">
        <v>192</v>
      </c>
      <c r="K7" s="18" t="s">
        <v>192</v>
      </c>
      <c r="L7" s="18"/>
      <c r="M7" s="5"/>
      <c r="N7" s="5"/>
      <c r="O7" s="5"/>
      <c r="P7" s="5"/>
      <c r="Q7" s="5"/>
      <c r="R7" s="18" t="s">
        <v>192</v>
      </c>
      <c r="S7" s="18" t="s">
        <v>192</v>
      </c>
      <c r="T7" s="18" t="s">
        <v>192</v>
      </c>
      <c r="U7" s="18" t="s">
        <v>192</v>
      </c>
      <c r="V7" s="90" t="s">
        <v>192</v>
      </c>
      <c r="W7" s="78" t="s">
        <v>192</v>
      </c>
      <c r="X7" s="78" t="s">
        <v>192</v>
      </c>
      <c r="Y7" s="78" t="s">
        <v>192</v>
      </c>
      <c r="Z7" s="95">
        <v>375228</v>
      </c>
      <c r="AA7">
        <v>181905</v>
      </c>
      <c r="AB7">
        <v>85559</v>
      </c>
      <c r="AC7" s="18">
        <v>484800000</v>
      </c>
      <c r="AD7" s="18">
        <v>1045599999.9999999</v>
      </c>
      <c r="AE7" s="18">
        <v>2405300000</v>
      </c>
    </row>
    <row r="8" spans="1:31">
      <c r="A8" s="1"/>
      <c r="B8" s="1"/>
      <c r="C8" s="1">
        <v>2016</v>
      </c>
      <c r="D8" s="47" t="s">
        <v>192</v>
      </c>
      <c r="E8" s="18" t="s">
        <v>192</v>
      </c>
      <c r="F8" s="55" t="s">
        <v>192</v>
      </c>
      <c r="G8" s="18" t="s">
        <v>192</v>
      </c>
      <c r="H8" s="18" t="s">
        <v>192</v>
      </c>
      <c r="I8" s="18" t="s">
        <v>192</v>
      </c>
      <c r="J8" s="18" t="s">
        <v>192</v>
      </c>
      <c r="K8" s="18" t="s">
        <v>192</v>
      </c>
      <c r="L8" s="18"/>
      <c r="M8" s="5"/>
      <c r="N8" s="5"/>
      <c r="O8" s="5"/>
      <c r="P8" s="5"/>
      <c r="Q8" s="5"/>
      <c r="R8" s="18" t="s">
        <v>192</v>
      </c>
      <c r="S8" s="18" t="s">
        <v>192</v>
      </c>
      <c r="T8" s="18" t="s">
        <v>192</v>
      </c>
      <c r="U8" s="18" t="s">
        <v>192</v>
      </c>
      <c r="V8" s="103" t="s">
        <v>192</v>
      </c>
      <c r="W8" s="104" t="s">
        <v>192</v>
      </c>
      <c r="X8" s="104" t="s">
        <v>192</v>
      </c>
      <c r="Y8" s="104" t="s">
        <v>192</v>
      </c>
      <c r="Z8" s="95"/>
    </row>
    <row r="9" spans="1:31">
      <c r="A9" s="1"/>
      <c r="B9" s="1"/>
      <c r="C9" s="1">
        <v>2017</v>
      </c>
      <c r="D9" s="47" t="s">
        <v>192</v>
      </c>
      <c r="E9" s="18" t="s">
        <v>192</v>
      </c>
      <c r="F9" s="55" t="s">
        <v>192</v>
      </c>
      <c r="G9" s="18" t="s">
        <v>192</v>
      </c>
      <c r="H9" s="18" t="s">
        <v>192</v>
      </c>
      <c r="I9" s="18" t="s">
        <v>192</v>
      </c>
      <c r="J9" s="18" t="s">
        <v>192</v>
      </c>
      <c r="K9" s="18" t="s">
        <v>192</v>
      </c>
      <c r="L9" s="18"/>
      <c r="M9" s="5"/>
      <c r="N9" s="5"/>
      <c r="O9" s="5"/>
      <c r="P9" s="5"/>
      <c r="Q9" s="5"/>
      <c r="R9" s="18" t="s">
        <v>192</v>
      </c>
      <c r="S9" s="18" t="s">
        <v>192</v>
      </c>
      <c r="T9" s="18" t="s">
        <v>192</v>
      </c>
      <c r="U9" s="18" t="s">
        <v>192</v>
      </c>
      <c r="V9" s="103" t="s">
        <v>192</v>
      </c>
      <c r="W9" s="104" t="s">
        <v>192</v>
      </c>
      <c r="X9" s="104" t="s">
        <v>192</v>
      </c>
      <c r="Y9" s="104" t="s">
        <v>192</v>
      </c>
      <c r="Z9" s="95"/>
    </row>
    <row r="10" spans="1:31">
      <c r="A10" s="1" t="s">
        <v>197</v>
      </c>
      <c r="B10" s="1" t="s">
        <v>198</v>
      </c>
      <c r="C10" s="1">
        <v>2015</v>
      </c>
      <c r="D10" s="47">
        <v>624475</v>
      </c>
      <c r="E10" s="18">
        <v>71328.067459999991</v>
      </c>
      <c r="F10" s="55">
        <v>16004</v>
      </c>
      <c r="G10" s="18">
        <v>7768.5741600000001</v>
      </c>
      <c r="H10" s="18">
        <v>15984</v>
      </c>
      <c r="I10" s="18">
        <v>10373.56005</v>
      </c>
      <c r="J10" s="18">
        <v>440592</v>
      </c>
      <c r="K10" s="18">
        <v>41302.828229999999</v>
      </c>
      <c r="L10" s="18"/>
      <c r="M10" s="5"/>
      <c r="N10" s="5"/>
      <c r="O10" s="5"/>
      <c r="P10" s="5"/>
      <c r="Q10" s="5"/>
      <c r="R10" s="18">
        <f>(E10*1000)/D10</f>
        <v>114.22085345290043</v>
      </c>
      <c r="S10" s="18">
        <f>(G10*1000)/F10</f>
        <v>485.41453136715825</v>
      </c>
      <c r="T10" s="18">
        <f>(I10*1000)/H10</f>
        <v>648.99649962462468</v>
      </c>
      <c r="U10" s="18">
        <f t="shared" ref="U10:U18" si="0">(K10*1000)/J10</f>
        <v>93.743935954352324</v>
      </c>
      <c r="V10" s="90" t="s">
        <v>192</v>
      </c>
      <c r="W10" s="78" t="s">
        <v>192</v>
      </c>
      <c r="X10" s="78">
        <v>0.40699999999999997</v>
      </c>
      <c r="Y10" s="78">
        <v>0.23599999999999999</v>
      </c>
      <c r="Z10" s="95">
        <v>5333783</v>
      </c>
      <c r="AA10">
        <v>387581</v>
      </c>
      <c r="AB10">
        <v>607739</v>
      </c>
      <c r="AC10" s="18">
        <v>27823999999.999996</v>
      </c>
      <c r="AD10" s="18">
        <v>4547000000</v>
      </c>
      <c r="AE10" s="18">
        <v>30591000000.000004</v>
      </c>
    </row>
    <row r="11" spans="1:31">
      <c r="A11" s="1"/>
      <c r="B11" s="1"/>
      <c r="C11" s="1">
        <v>2016</v>
      </c>
      <c r="D11" s="47">
        <v>607839</v>
      </c>
      <c r="E11" s="18">
        <v>81496.230660000001</v>
      </c>
      <c r="F11" s="55">
        <v>13817</v>
      </c>
      <c r="G11" s="18">
        <v>6504.3268399999997</v>
      </c>
      <c r="H11" s="18">
        <v>15773</v>
      </c>
      <c r="I11" s="18">
        <v>12076.99667</v>
      </c>
      <c r="J11" s="18">
        <v>429215</v>
      </c>
      <c r="K11" s="18">
        <v>51189.735350000003</v>
      </c>
      <c r="L11" s="18"/>
      <c r="M11" s="5"/>
      <c r="N11" s="5"/>
      <c r="O11" s="5"/>
      <c r="P11" s="5"/>
      <c r="Q11" s="5"/>
      <c r="R11" s="18">
        <f>(E11*1000)/D11</f>
        <v>134.07535656645919</v>
      </c>
      <c r="S11" s="18">
        <f>(G11*1000)/F11</f>
        <v>470.74812477382932</v>
      </c>
      <c r="T11" s="18">
        <f>(I11*1000)/H11</f>
        <v>765.67531034045521</v>
      </c>
      <c r="U11" s="18">
        <f t="shared" si="0"/>
        <v>119.26362161154667</v>
      </c>
      <c r="V11" s="103" t="s">
        <v>192</v>
      </c>
      <c r="W11" s="104" t="s">
        <v>192</v>
      </c>
      <c r="X11" s="104">
        <v>0.29199999999999998</v>
      </c>
      <c r="Y11" s="104">
        <v>0.19700000000000001</v>
      </c>
      <c r="Z11" s="95"/>
    </row>
    <row r="12" spans="1:31">
      <c r="A12" s="1"/>
      <c r="B12" s="1"/>
      <c r="C12" s="1">
        <v>2017</v>
      </c>
      <c r="D12" s="47" t="s">
        <v>192</v>
      </c>
      <c r="E12" s="18" t="s">
        <v>192</v>
      </c>
      <c r="F12" s="55" t="s">
        <v>192</v>
      </c>
      <c r="G12" s="18" t="s">
        <v>192</v>
      </c>
      <c r="H12" s="18" t="s">
        <v>192</v>
      </c>
      <c r="I12" s="18" t="s">
        <v>192</v>
      </c>
      <c r="J12" s="18">
        <v>335019</v>
      </c>
      <c r="K12" s="18">
        <v>41958.597399999999</v>
      </c>
      <c r="L12" s="18"/>
      <c r="M12" s="5"/>
      <c r="N12" s="5"/>
      <c r="O12" s="5"/>
      <c r="P12" s="5"/>
      <c r="Q12" s="5"/>
      <c r="R12" s="18" t="s">
        <v>192</v>
      </c>
      <c r="S12" s="18" t="s">
        <v>192</v>
      </c>
      <c r="T12" s="18" t="s">
        <v>192</v>
      </c>
      <c r="U12" s="18">
        <f t="shared" si="0"/>
        <v>125.24244117497813</v>
      </c>
      <c r="V12" s="103" t="s">
        <v>192</v>
      </c>
      <c r="W12" s="104" t="s">
        <v>192</v>
      </c>
      <c r="X12" s="104" t="s">
        <v>192</v>
      </c>
      <c r="Y12" s="104" t="s">
        <v>192</v>
      </c>
      <c r="Z12" s="95"/>
    </row>
    <row r="13" spans="1:31">
      <c r="A13" s="1" t="s">
        <v>204</v>
      </c>
      <c r="B13" s="1" t="s">
        <v>205</v>
      </c>
      <c r="C13" s="1">
        <v>2015</v>
      </c>
      <c r="D13" s="47">
        <v>1762</v>
      </c>
      <c r="E13" s="18">
        <v>11502.886</v>
      </c>
      <c r="F13" s="55">
        <v>582</v>
      </c>
      <c r="G13" s="18">
        <v>3601.6190000000001</v>
      </c>
      <c r="H13" s="18">
        <v>589</v>
      </c>
      <c r="I13" s="18">
        <v>2266.1970000000001</v>
      </c>
      <c r="J13" s="18">
        <v>591</v>
      </c>
      <c r="K13" s="18">
        <v>5635.07</v>
      </c>
      <c r="L13" s="18"/>
      <c r="M13" s="5"/>
      <c r="N13" s="5"/>
      <c r="O13" s="5"/>
      <c r="P13" s="5"/>
      <c r="Q13" s="5"/>
      <c r="R13" s="18">
        <f t="shared" ref="R13:R18" si="1">(E13*1000)/D13</f>
        <v>6528.3121452894438</v>
      </c>
      <c r="S13" s="18">
        <f t="shared" ref="S13:S18" si="2">(G13*1000)/F13</f>
        <v>6188.3487972508592</v>
      </c>
      <c r="T13" s="18">
        <f t="shared" ref="T13:T18" si="3">(I13*1000)/H13</f>
        <v>3847.5331069609506</v>
      </c>
      <c r="U13" s="18">
        <f t="shared" si="0"/>
        <v>9534.8054145516071</v>
      </c>
      <c r="V13" s="90">
        <v>5.7599999999999998E-2</v>
      </c>
      <c r="W13" s="78">
        <v>1.77E-2</v>
      </c>
      <c r="X13" s="78">
        <v>5.3699999999999998E-2</v>
      </c>
      <c r="Y13" s="78">
        <v>8.4600000000000009E-2</v>
      </c>
      <c r="Z13" s="95">
        <v>1966308</v>
      </c>
      <c r="AA13">
        <v>212499</v>
      </c>
      <c r="AB13">
        <v>81690</v>
      </c>
      <c r="AC13" s="18">
        <v>1444580000</v>
      </c>
      <c r="AD13" s="18">
        <v>388620000</v>
      </c>
      <c r="AE13" s="18">
        <v>2993090000</v>
      </c>
    </row>
    <row r="14" spans="1:31">
      <c r="A14" s="1"/>
      <c r="B14" s="1"/>
      <c r="C14" s="1">
        <v>2016</v>
      </c>
      <c r="D14" s="47">
        <v>1609</v>
      </c>
      <c r="E14" s="18">
        <v>12901.531999999999</v>
      </c>
      <c r="F14" s="55">
        <v>536</v>
      </c>
      <c r="G14" s="18">
        <v>1648.271</v>
      </c>
      <c r="H14" s="18">
        <v>536</v>
      </c>
      <c r="I14" s="18">
        <v>1204.751</v>
      </c>
      <c r="J14" s="18">
        <v>537</v>
      </c>
      <c r="K14" s="18">
        <v>10048.51</v>
      </c>
      <c r="L14" s="18"/>
      <c r="M14" s="5"/>
      <c r="N14" s="5"/>
      <c r="O14" s="5"/>
      <c r="P14" s="5"/>
      <c r="Q14" s="5"/>
      <c r="R14" s="18">
        <f t="shared" si="1"/>
        <v>8018.3542573026725</v>
      </c>
      <c r="S14" s="18">
        <f t="shared" si="2"/>
        <v>3075.1324626865671</v>
      </c>
      <c r="T14" s="18">
        <f t="shared" si="3"/>
        <v>2247.6697761194032</v>
      </c>
      <c r="U14" s="18">
        <f t="shared" si="0"/>
        <v>18712.309124767224</v>
      </c>
      <c r="V14" s="103">
        <v>2.4500000000000001E-2</v>
      </c>
      <c r="W14" s="104">
        <v>0.1285</v>
      </c>
      <c r="X14" s="104">
        <v>3.1E-2</v>
      </c>
      <c r="Y14" s="104">
        <v>6.7000000000000002E-3</v>
      </c>
    </row>
    <row r="15" spans="1:31">
      <c r="A15" s="1"/>
      <c r="B15" s="1"/>
      <c r="C15" s="1">
        <v>2017</v>
      </c>
      <c r="D15" s="47">
        <v>1189</v>
      </c>
      <c r="E15" s="18">
        <v>7865.9870000000001</v>
      </c>
      <c r="F15" s="55">
        <v>394</v>
      </c>
      <c r="G15" s="18">
        <v>3499.4450000000002</v>
      </c>
      <c r="H15" s="18">
        <v>401</v>
      </c>
      <c r="I15" s="18">
        <v>660.59500000000003</v>
      </c>
      <c r="J15" s="18">
        <v>394</v>
      </c>
      <c r="K15" s="18">
        <v>3705.9470000000001</v>
      </c>
      <c r="L15" s="18"/>
      <c r="M15" s="5"/>
      <c r="N15" s="5"/>
      <c r="O15" s="5"/>
      <c r="P15" s="5"/>
      <c r="Q15" s="5"/>
      <c r="R15" s="18">
        <f t="shared" si="1"/>
        <v>6615.6324642556774</v>
      </c>
      <c r="S15" s="18">
        <f t="shared" si="2"/>
        <v>8881.8401015228428</v>
      </c>
      <c r="T15" s="18">
        <f t="shared" si="3"/>
        <v>1647.3690773067331</v>
      </c>
      <c r="U15" s="18">
        <f t="shared" si="0"/>
        <v>9405.9568527918782</v>
      </c>
      <c r="V15" s="103">
        <v>4.8899999999999999E-2</v>
      </c>
      <c r="W15" s="104">
        <v>3.1E-2</v>
      </c>
      <c r="X15" s="104">
        <v>4.5000000000000005E-3</v>
      </c>
      <c r="Y15" s="104">
        <v>7.3700000000000002E-2</v>
      </c>
    </row>
    <row r="16" spans="1:31">
      <c r="A16" s="1" t="s">
        <v>212</v>
      </c>
      <c r="B16" s="1" t="s">
        <v>213</v>
      </c>
      <c r="C16" s="1">
        <v>2015</v>
      </c>
      <c r="D16" s="47">
        <v>1163</v>
      </c>
      <c r="E16" s="18">
        <v>71495.199999999997</v>
      </c>
      <c r="F16" s="55">
        <v>304</v>
      </c>
      <c r="G16" s="18">
        <v>3207</v>
      </c>
      <c r="H16" s="18">
        <v>409</v>
      </c>
      <c r="I16" s="18">
        <v>9840.5</v>
      </c>
      <c r="J16" s="18">
        <v>915</v>
      </c>
      <c r="K16" s="18">
        <v>55716.3</v>
      </c>
      <c r="L16" s="18"/>
      <c r="M16" s="5"/>
      <c r="N16" s="5"/>
      <c r="O16" s="5"/>
      <c r="P16" s="5"/>
      <c r="Q16" s="5"/>
      <c r="R16" s="18">
        <f t="shared" si="1"/>
        <v>61474.806534823729</v>
      </c>
      <c r="S16" s="18">
        <f t="shared" si="2"/>
        <v>10549.342105263158</v>
      </c>
      <c r="T16" s="18">
        <f t="shared" si="3"/>
        <v>24059.902200488999</v>
      </c>
      <c r="U16" s="18">
        <f t="shared" si="0"/>
        <v>60892.131147540982</v>
      </c>
      <c r="V16" s="90" t="s">
        <v>192</v>
      </c>
      <c r="W16" s="78" t="s">
        <v>192</v>
      </c>
      <c r="X16" s="78" t="s">
        <v>192</v>
      </c>
      <c r="Y16" s="78" t="s">
        <v>192</v>
      </c>
      <c r="Z16" s="43">
        <v>914646</v>
      </c>
      <c r="AA16">
        <v>92546</v>
      </c>
      <c r="AB16">
        <v>91459</v>
      </c>
      <c r="AC16" s="18">
        <v>1439500000.0000002</v>
      </c>
      <c r="AD16" s="18">
        <v>573880000</v>
      </c>
      <c r="AE16" s="18">
        <v>4279519999.9999995</v>
      </c>
    </row>
    <row r="17" spans="1:31">
      <c r="A17" s="1"/>
      <c r="B17" s="1"/>
      <c r="C17" s="1">
        <v>2016</v>
      </c>
      <c r="D17" s="47">
        <v>1087</v>
      </c>
      <c r="E17" s="18">
        <v>94795</v>
      </c>
      <c r="F17" s="55">
        <v>271</v>
      </c>
      <c r="G17" s="18">
        <v>4648.3</v>
      </c>
      <c r="H17" s="18">
        <v>353</v>
      </c>
      <c r="I17" s="18">
        <v>13749.3</v>
      </c>
      <c r="J17" s="18">
        <v>895</v>
      </c>
      <c r="K17" s="18">
        <v>71286.600000000006</v>
      </c>
      <c r="L17" s="18"/>
      <c r="M17" s="5"/>
      <c r="N17" s="5"/>
      <c r="O17" s="5"/>
      <c r="P17" s="5"/>
      <c r="Q17" s="5"/>
      <c r="R17" s="18">
        <f t="shared" si="1"/>
        <v>87207.911683532657</v>
      </c>
      <c r="S17" s="18">
        <f t="shared" si="2"/>
        <v>17152.398523985241</v>
      </c>
      <c r="T17" s="18">
        <f t="shared" si="3"/>
        <v>38949.858356940509</v>
      </c>
      <c r="U17" s="18">
        <f t="shared" si="0"/>
        <v>79649.832402234635</v>
      </c>
      <c r="V17" s="103" t="s">
        <v>192</v>
      </c>
      <c r="W17" s="104" t="s">
        <v>192</v>
      </c>
      <c r="X17" s="104" t="s">
        <v>192</v>
      </c>
      <c r="Y17" s="104" t="s">
        <v>192</v>
      </c>
    </row>
    <row r="18" spans="1:31">
      <c r="A18" s="1"/>
      <c r="B18" s="1"/>
      <c r="C18" s="1">
        <v>2017</v>
      </c>
      <c r="D18" s="47">
        <v>817</v>
      </c>
      <c r="E18" s="18">
        <v>75870.600000000006</v>
      </c>
      <c r="F18" s="55">
        <v>196</v>
      </c>
      <c r="G18" s="18">
        <v>5967.3</v>
      </c>
      <c r="H18" s="18">
        <v>182</v>
      </c>
      <c r="I18" s="18">
        <v>5506.6</v>
      </c>
      <c r="J18" s="18">
        <v>687</v>
      </c>
      <c r="K18" s="18">
        <v>54866.5</v>
      </c>
      <c r="L18" s="18"/>
      <c r="M18" s="5"/>
      <c r="N18" s="5"/>
      <c r="O18" s="5"/>
      <c r="P18" s="5"/>
      <c r="Q18" s="5"/>
      <c r="R18" s="18">
        <f t="shared" si="1"/>
        <v>92864.871481028153</v>
      </c>
      <c r="S18" s="18">
        <f t="shared" si="2"/>
        <v>30445.408163265307</v>
      </c>
      <c r="T18" s="18">
        <f t="shared" si="3"/>
        <v>30256.043956043955</v>
      </c>
      <c r="U18" s="18">
        <f t="shared" si="0"/>
        <v>79863.901018922857</v>
      </c>
      <c r="V18" s="103" t="s">
        <v>192</v>
      </c>
      <c r="W18" s="104" t="s">
        <v>192</v>
      </c>
      <c r="X18" s="104" t="s">
        <v>192</v>
      </c>
      <c r="Y18" s="104" t="s">
        <v>192</v>
      </c>
    </row>
    <row r="19" spans="1:31">
      <c r="A19" s="1" t="s">
        <v>219</v>
      </c>
      <c r="B19" s="1" t="s">
        <v>220</v>
      </c>
      <c r="C19" s="1">
        <v>2015</v>
      </c>
      <c r="D19" s="47" t="s">
        <v>192</v>
      </c>
      <c r="E19" s="18" t="s">
        <v>192</v>
      </c>
      <c r="F19" s="55" t="s">
        <v>192</v>
      </c>
      <c r="G19" s="18" t="s">
        <v>192</v>
      </c>
      <c r="H19" s="18" t="s">
        <v>192</v>
      </c>
      <c r="I19" s="18" t="s">
        <v>192</v>
      </c>
      <c r="J19" s="18" t="s">
        <v>192</v>
      </c>
      <c r="K19" s="18" t="s">
        <v>192</v>
      </c>
      <c r="L19" s="18"/>
      <c r="M19" s="5"/>
      <c r="N19" s="5"/>
      <c r="O19" s="5"/>
      <c r="P19" s="5"/>
      <c r="Q19" s="5"/>
      <c r="R19" s="18" t="s">
        <v>192</v>
      </c>
      <c r="S19" s="18" t="s">
        <v>192</v>
      </c>
      <c r="T19" s="18" t="s">
        <v>192</v>
      </c>
      <c r="U19" s="18" t="s">
        <v>192</v>
      </c>
      <c r="V19" s="90" t="s">
        <v>192</v>
      </c>
      <c r="W19" s="78" t="s">
        <v>192</v>
      </c>
      <c r="X19" s="78" t="s">
        <v>192</v>
      </c>
      <c r="Y19" s="78" t="s">
        <v>192</v>
      </c>
      <c r="Z19" s="43">
        <v>17677381</v>
      </c>
      <c r="AA19">
        <v>525219</v>
      </c>
      <c r="AB19">
        <v>2130128</v>
      </c>
      <c r="AC19" s="18">
        <v>83974000000</v>
      </c>
      <c r="AD19" s="18">
        <v>33104000000</v>
      </c>
      <c r="AE19" s="18">
        <v>212427000000</v>
      </c>
    </row>
    <row r="20" spans="1:31">
      <c r="A20" s="1"/>
      <c r="B20" s="1"/>
      <c r="C20" s="1">
        <v>2016</v>
      </c>
      <c r="D20" s="47" t="s">
        <v>192</v>
      </c>
      <c r="E20" s="18" t="s">
        <v>192</v>
      </c>
      <c r="F20" s="55" t="s">
        <v>192</v>
      </c>
      <c r="G20" s="18" t="s">
        <v>192</v>
      </c>
      <c r="H20" s="18" t="s">
        <v>192</v>
      </c>
      <c r="I20" s="18" t="s">
        <v>192</v>
      </c>
      <c r="J20" s="18" t="s">
        <v>192</v>
      </c>
      <c r="K20" s="18" t="s">
        <v>192</v>
      </c>
      <c r="L20" s="18"/>
      <c r="M20" s="5"/>
      <c r="N20" s="5"/>
      <c r="O20" s="5"/>
      <c r="P20" s="5"/>
      <c r="Q20" s="5"/>
      <c r="R20" s="18" t="s">
        <v>192</v>
      </c>
      <c r="S20" s="18" t="s">
        <v>192</v>
      </c>
      <c r="T20" s="18" t="s">
        <v>192</v>
      </c>
      <c r="U20" s="18" t="s">
        <v>192</v>
      </c>
      <c r="V20" s="103" t="s">
        <v>192</v>
      </c>
      <c r="W20" s="104" t="s">
        <v>192</v>
      </c>
      <c r="X20" s="104" t="s">
        <v>192</v>
      </c>
      <c r="Y20" s="104" t="s">
        <v>192</v>
      </c>
    </row>
    <row r="21" spans="1:31">
      <c r="A21" s="1"/>
      <c r="B21" s="1"/>
      <c r="C21" s="1">
        <v>2017</v>
      </c>
      <c r="D21" s="47" t="s">
        <v>192</v>
      </c>
      <c r="E21" s="18" t="s">
        <v>192</v>
      </c>
      <c r="F21" s="55" t="s">
        <v>192</v>
      </c>
      <c r="G21" s="18" t="s">
        <v>192</v>
      </c>
      <c r="H21" s="18" t="s">
        <v>192</v>
      </c>
      <c r="I21" s="18" t="s">
        <v>192</v>
      </c>
      <c r="J21" s="18" t="s">
        <v>192</v>
      </c>
      <c r="K21" s="18" t="s">
        <v>192</v>
      </c>
      <c r="L21" s="18"/>
      <c r="M21" s="5"/>
      <c r="N21" s="5"/>
      <c r="O21" s="5"/>
      <c r="P21" s="5"/>
      <c r="Q21" s="5"/>
      <c r="R21" s="18" t="s">
        <v>192</v>
      </c>
      <c r="S21" s="18" t="s">
        <v>192</v>
      </c>
      <c r="T21" s="18" t="s">
        <v>192</v>
      </c>
      <c r="U21" s="18" t="s">
        <v>192</v>
      </c>
      <c r="V21" s="103" t="s">
        <v>192</v>
      </c>
      <c r="W21" s="104" t="s">
        <v>192</v>
      </c>
      <c r="X21" s="104" t="s">
        <v>192</v>
      </c>
      <c r="Y21" s="104" t="s">
        <v>192</v>
      </c>
    </row>
    <row r="22" spans="1:31">
      <c r="A22" s="10" t="s">
        <v>228</v>
      </c>
      <c r="B22" s="10" t="s">
        <v>229</v>
      </c>
      <c r="C22" s="1">
        <v>2015</v>
      </c>
      <c r="D22" s="47">
        <v>582302</v>
      </c>
      <c r="E22" s="18">
        <v>89219.998879999999</v>
      </c>
      <c r="F22" s="55">
        <v>245913</v>
      </c>
      <c r="G22" s="18">
        <v>17545.94816</v>
      </c>
      <c r="H22" s="18">
        <v>19229</v>
      </c>
      <c r="I22" s="18">
        <v>5193.5970099999995</v>
      </c>
      <c r="J22" s="18">
        <v>246927</v>
      </c>
      <c r="K22" s="18">
        <v>56959.072950000002</v>
      </c>
      <c r="L22" s="18"/>
      <c r="M22" s="5"/>
      <c r="N22" s="5"/>
      <c r="O22" s="5"/>
      <c r="P22" s="5"/>
      <c r="Q22" s="5"/>
      <c r="R22" s="18">
        <f t="shared" ref="R22:R27" si="4">(E22*1000)/D22</f>
        <v>153.21946151653265</v>
      </c>
      <c r="S22" s="18">
        <f t="shared" ref="S22:S27" si="5">(G22*1000)/F22</f>
        <v>71.350226136885809</v>
      </c>
      <c r="T22" s="18">
        <f t="shared" ref="T22:T27" si="6">(I22*1000)/H22</f>
        <v>270.09189297415361</v>
      </c>
      <c r="U22" s="18">
        <f t="shared" ref="U22:U27" si="7">(K22*1000)/J22</f>
        <v>230.67170844014629</v>
      </c>
      <c r="V22" s="103">
        <v>0.27</v>
      </c>
      <c r="W22" s="104">
        <v>0.34</v>
      </c>
      <c r="X22" s="104">
        <v>0.37</v>
      </c>
      <c r="Y22" s="104">
        <v>0.12</v>
      </c>
      <c r="Z22" s="43">
        <v>7620664</v>
      </c>
      <c r="AA22">
        <v>485204</v>
      </c>
      <c r="AB22">
        <v>1450951</v>
      </c>
      <c r="AC22" s="18">
        <v>13125859999.999996</v>
      </c>
      <c r="AD22" s="18">
        <v>5664849000</v>
      </c>
      <c r="AE22" s="18">
        <v>25175884000</v>
      </c>
    </row>
    <row r="23" spans="1:31">
      <c r="A23" s="1"/>
      <c r="B23" s="1"/>
      <c r="C23" s="1">
        <v>2016</v>
      </c>
      <c r="D23" s="47">
        <v>873703</v>
      </c>
      <c r="E23" s="18">
        <v>162536.16983</v>
      </c>
      <c r="F23" s="55">
        <v>290703</v>
      </c>
      <c r="G23" s="18">
        <v>27263.46084</v>
      </c>
      <c r="H23" s="18">
        <v>265270</v>
      </c>
      <c r="I23" s="18">
        <v>71708.971909999993</v>
      </c>
      <c r="J23" s="18">
        <v>217863</v>
      </c>
      <c r="K23" s="18">
        <v>48986.285090000005</v>
      </c>
      <c r="L23" s="18"/>
      <c r="M23" s="5"/>
      <c r="N23" s="5"/>
      <c r="O23" s="5"/>
      <c r="P23" s="5"/>
      <c r="Q23" s="5"/>
      <c r="R23" s="18">
        <f t="shared" si="4"/>
        <v>186.03137431140789</v>
      </c>
      <c r="S23" s="18">
        <f t="shared" si="5"/>
        <v>93.784587155963308</v>
      </c>
      <c r="T23" s="18">
        <f t="shared" si="6"/>
        <v>270.3244690692502</v>
      </c>
      <c r="U23" s="18">
        <f t="shared" si="7"/>
        <v>224.84903398007006</v>
      </c>
      <c r="V23" s="103">
        <v>0.22</v>
      </c>
      <c r="W23" s="104">
        <v>0.27</v>
      </c>
      <c r="X23" s="104">
        <v>0.19</v>
      </c>
      <c r="Y23" s="104">
        <v>0.13</v>
      </c>
    </row>
    <row r="24" spans="1:31">
      <c r="A24" s="1"/>
      <c r="B24" s="1"/>
      <c r="C24" s="1">
        <v>2017</v>
      </c>
      <c r="D24" s="47">
        <v>534120</v>
      </c>
      <c r="E24" s="18">
        <v>85875.58713</v>
      </c>
      <c r="F24" s="108">
        <v>185485</v>
      </c>
      <c r="G24" s="18">
        <v>13012.349890000001</v>
      </c>
      <c r="H24" s="18">
        <v>97878</v>
      </c>
      <c r="I24" s="18">
        <v>26677.459770000001</v>
      </c>
      <c r="J24" s="18">
        <v>173204</v>
      </c>
      <c r="K24" s="18">
        <v>39001.574770000007</v>
      </c>
      <c r="L24" s="18"/>
      <c r="M24" s="5"/>
      <c r="N24" s="5"/>
      <c r="O24" s="5"/>
      <c r="P24" s="5"/>
      <c r="Q24" s="5"/>
      <c r="R24" s="18">
        <f t="shared" si="4"/>
        <v>160.77957599415862</v>
      </c>
      <c r="S24" s="18">
        <f t="shared" si="5"/>
        <v>70.153111518451624</v>
      </c>
      <c r="T24" s="18">
        <f t="shared" si="6"/>
        <v>272.55828449702693</v>
      </c>
      <c r="U24" s="18">
        <f t="shared" si="7"/>
        <v>225.17710197224085</v>
      </c>
      <c r="V24" s="103">
        <v>0.25</v>
      </c>
      <c r="W24" s="104">
        <v>0.31</v>
      </c>
      <c r="X24" s="104">
        <v>0.22</v>
      </c>
      <c r="Y24" s="104">
        <v>0.14000000000000001</v>
      </c>
    </row>
    <row r="25" spans="1:31">
      <c r="A25" s="1" t="s">
        <v>237</v>
      </c>
      <c r="B25" s="1" t="s">
        <v>238</v>
      </c>
      <c r="C25" s="1">
        <v>2015</v>
      </c>
      <c r="D25" s="47">
        <v>67476</v>
      </c>
      <c r="E25" s="18">
        <v>50865.453999999998</v>
      </c>
      <c r="F25" s="55">
        <v>9716</v>
      </c>
      <c r="G25" s="18">
        <v>486.33499999999998</v>
      </c>
      <c r="H25" s="18">
        <v>10885</v>
      </c>
      <c r="I25" s="18">
        <v>1708.4269999999999</v>
      </c>
      <c r="J25" s="18">
        <v>30290</v>
      </c>
      <c r="K25" s="18">
        <v>46984.394999999997</v>
      </c>
      <c r="L25" s="18"/>
      <c r="M25" s="5"/>
      <c r="N25" s="5"/>
      <c r="O25" s="5"/>
      <c r="P25" s="5"/>
      <c r="Q25" s="5"/>
      <c r="R25" s="18">
        <f t="shared" si="4"/>
        <v>753.83031003616099</v>
      </c>
      <c r="S25" s="18">
        <f t="shared" si="5"/>
        <v>50.055063812268422</v>
      </c>
      <c r="T25" s="18">
        <f t="shared" si="6"/>
        <v>156.95241157556271</v>
      </c>
      <c r="U25" s="18">
        <f t="shared" si="7"/>
        <v>1551.1520303730604</v>
      </c>
      <c r="V25" s="90" t="s">
        <v>192</v>
      </c>
      <c r="W25" s="78" t="s">
        <v>192</v>
      </c>
      <c r="X25" s="78" t="s">
        <v>192</v>
      </c>
      <c r="Y25" s="78" t="s">
        <v>192</v>
      </c>
      <c r="Z25" s="43" t="s">
        <v>339</v>
      </c>
      <c r="AA25" t="s">
        <v>340</v>
      </c>
      <c r="AB25" t="s">
        <v>341</v>
      </c>
      <c r="AC25" s="18">
        <v>2470660000</v>
      </c>
      <c r="AD25" s="18">
        <v>2759738000</v>
      </c>
      <c r="AE25" s="18">
        <v>8558298000.000001</v>
      </c>
    </row>
    <row r="26" spans="1:31">
      <c r="A26" s="1"/>
      <c r="B26" s="1"/>
      <c r="C26" s="1">
        <v>2016</v>
      </c>
      <c r="D26" s="47">
        <v>110663</v>
      </c>
      <c r="E26" s="18">
        <v>212661.90100000001</v>
      </c>
      <c r="F26" s="55">
        <v>12429</v>
      </c>
      <c r="G26" s="18">
        <v>805.96500000000003</v>
      </c>
      <c r="H26" s="18">
        <v>30697</v>
      </c>
      <c r="I26" s="18">
        <v>40534.785000000003</v>
      </c>
      <c r="J26" s="18">
        <v>44754</v>
      </c>
      <c r="K26" s="18">
        <v>168585.87700000001</v>
      </c>
      <c r="L26" s="18"/>
      <c r="M26" s="5"/>
      <c r="N26" s="5"/>
      <c r="O26" s="5"/>
      <c r="P26" s="5"/>
      <c r="Q26" s="5"/>
      <c r="R26" s="18">
        <f t="shared" si="4"/>
        <v>1921.7073547617542</v>
      </c>
      <c r="S26" s="18">
        <f t="shared" si="5"/>
        <v>64.845522568187306</v>
      </c>
      <c r="T26" s="18">
        <f t="shared" si="6"/>
        <v>1320.480340098381</v>
      </c>
      <c r="U26" s="18">
        <f t="shared" si="7"/>
        <v>3766.9454573892835</v>
      </c>
      <c r="V26" s="103" t="s">
        <v>192</v>
      </c>
      <c r="W26" s="104" t="s">
        <v>192</v>
      </c>
      <c r="X26" s="104" t="s">
        <v>192</v>
      </c>
      <c r="Y26" s="104" t="s">
        <v>192</v>
      </c>
    </row>
    <row r="27" spans="1:31">
      <c r="A27" s="1"/>
      <c r="B27" s="1"/>
      <c r="C27" s="1">
        <v>2017</v>
      </c>
      <c r="D27" s="47">
        <v>108958</v>
      </c>
      <c r="E27" s="18">
        <v>186943.89499999999</v>
      </c>
      <c r="F27" s="55">
        <v>12345</v>
      </c>
      <c r="G27" s="18">
        <v>1357.1220000000001</v>
      </c>
      <c r="H27" s="18">
        <v>30891</v>
      </c>
      <c r="I27" s="18">
        <v>43896.061999999998</v>
      </c>
      <c r="J27" s="18">
        <v>42589</v>
      </c>
      <c r="K27" s="18">
        <v>138174.23800000001</v>
      </c>
      <c r="L27" s="18"/>
      <c r="M27" s="5"/>
      <c r="N27" s="5"/>
      <c r="O27" s="5"/>
      <c r="P27" s="5"/>
      <c r="Q27" s="5"/>
      <c r="R27" s="18">
        <f t="shared" si="4"/>
        <v>1715.7427173773381</v>
      </c>
      <c r="S27" s="18">
        <f t="shared" si="5"/>
        <v>109.93292831105711</v>
      </c>
      <c r="T27" s="18">
        <f t="shared" si="6"/>
        <v>1420.9984137774757</v>
      </c>
      <c r="U27" s="18">
        <f t="shared" si="7"/>
        <v>3244.3644603066518</v>
      </c>
      <c r="V27" s="103" t="s">
        <v>192</v>
      </c>
      <c r="W27" s="104" t="s">
        <v>192</v>
      </c>
      <c r="X27" s="104" t="s">
        <v>192</v>
      </c>
      <c r="Y27" s="104" t="s">
        <v>192</v>
      </c>
    </row>
    <row r="28" spans="1:31">
      <c r="A28" s="1"/>
      <c r="B28" s="1"/>
      <c r="C28" s="1"/>
      <c r="D28" s="47"/>
      <c r="E28" s="18"/>
      <c r="F28" s="18"/>
      <c r="G28" s="18"/>
      <c r="H28" s="18"/>
      <c r="I28" s="18"/>
      <c r="J28" s="18"/>
      <c r="K28" s="18"/>
      <c r="L28" s="5"/>
      <c r="M28" s="5"/>
      <c r="N28" s="5"/>
      <c r="O28" s="5"/>
      <c r="P28" s="5"/>
      <c r="Q28" s="5"/>
      <c r="R28" s="5"/>
      <c r="S28" s="5"/>
      <c r="T28" s="5"/>
      <c r="U28" s="5"/>
      <c r="V28" s="52"/>
      <c r="W28" s="20"/>
      <c r="X28" s="20"/>
      <c r="Y28" s="20"/>
    </row>
    <row r="29" spans="1:31">
      <c r="A29" s="1"/>
      <c r="B29" s="1"/>
      <c r="C29" s="10" t="s">
        <v>239</v>
      </c>
      <c r="D29" s="72" t="s">
        <v>244</v>
      </c>
      <c r="E29" s="80" t="s">
        <v>245</v>
      </c>
      <c r="F29" s="80" t="s">
        <v>246</v>
      </c>
      <c r="G29" s="80" t="s">
        <v>246</v>
      </c>
      <c r="H29" s="18"/>
      <c r="I29" s="18"/>
      <c r="J29" s="18"/>
      <c r="K29" s="18"/>
      <c r="L29" s="5"/>
      <c r="M29" s="5"/>
      <c r="N29" s="5"/>
      <c r="O29" s="5"/>
      <c r="P29" s="5"/>
      <c r="Q29" s="5"/>
      <c r="R29" s="5"/>
      <c r="S29" s="5"/>
      <c r="T29" s="5"/>
      <c r="U29" s="5"/>
      <c r="W29" s="20"/>
      <c r="X29" s="20"/>
      <c r="Y29" s="20"/>
    </row>
    <row r="30" spans="1:31">
      <c r="A30" s="1"/>
      <c r="B30" s="1"/>
      <c r="C30" s="1"/>
      <c r="D30" s="81" t="s">
        <v>258</v>
      </c>
      <c r="E30" s="18"/>
      <c r="F30" s="18"/>
      <c r="G30" s="18"/>
      <c r="H30" s="18"/>
      <c r="I30" s="18"/>
      <c r="J30" s="18"/>
      <c r="K30" s="18"/>
      <c r="L30" s="5"/>
      <c r="M30" s="5"/>
      <c r="N30" s="5"/>
      <c r="O30" s="5"/>
      <c r="P30" s="5"/>
      <c r="Q30" s="5"/>
      <c r="R30" s="5"/>
      <c r="S30" s="5"/>
      <c r="T30" s="5"/>
      <c r="U30" s="5"/>
      <c r="V30" s="52"/>
      <c r="W30" s="20"/>
      <c r="X30" s="20"/>
      <c r="Y30" s="20"/>
    </row>
    <row r="31" spans="1:31">
      <c r="A31" s="10"/>
      <c r="B31" s="1"/>
      <c r="C31" s="1"/>
      <c r="D31" s="72" t="s">
        <v>266</v>
      </c>
      <c r="E31" s="18"/>
      <c r="F31" s="18"/>
      <c r="G31" s="18"/>
      <c r="H31" s="18"/>
      <c r="I31" s="18"/>
      <c r="J31" s="18"/>
      <c r="K31" s="18"/>
      <c r="L31" s="5"/>
      <c r="M31" s="5"/>
      <c r="N31" s="5"/>
      <c r="O31" s="5"/>
      <c r="P31" s="5"/>
      <c r="Q31" s="5"/>
      <c r="R31" s="5"/>
      <c r="S31" s="5"/>
      <c r="T31" s="5"/>
      <c r="U31" s="5"/>
      <c r="V31" s="52"/>
      <c r="W31" s="20"/>
      <c r="X31" s="20"/>
      <c r="Y31" s="20"/>
    </row>
    <row r="32" spans="1:31">
      <c r="A32" s="10"/>
      <c r="B32" s="1"/>
      <c r="C32" s="1"/>
      <c r="D32" s="47"/>
      <c r="E32" s="18"/>
      <c r="F32" s="18"/>
      <c r="G32" s="18"/>
      <c r="H32" s="18"/>
      <c r="I32" s="18"/>
      <c r="J32" s="18"/>
      <c r="K32" s="18"/>
      <c r="L32" s="5"/>
      <c r="M32" s="5"/>
      <c r="N32" s="5"/>
      <c r="O32" s="5"/>
      <c r="P32" s="5"/>
      <c r="Q32" s="5"/>
      <c r="R32" s="5"/>
      <c r="S32" s="5"/>
      <c r="T32" s="5"/>
      <c r="U32" s="5"/>
      <c r="V32" s="52"/>
      <c r="W32" s="20"/>
      <c r="X32" s="20"/>
      <c r="Y32" s="20"/>
    </row>
    <row r="33" spans="1:31">
      <c r="A33" s="37" t="s">
        <v>270</v>
      </c>
      <c r="B33" s="1"/>
      <c r="C33" s="1"/>
      <c r="D33" s="47"/>
      <c r="E33" s="18"/>
      <c r="F33" s="18"/>
      <c r="G33" s="18"/>
      <c r="H33" s="18"/>
      <c r="I33" s="18"/>
      <c r="J33" s="18"/>
      <c r="K33" s="18"/>
      <c r="L33" s="5"/>
      <c r="M33" s="5"/>
      <c r="N33" s="5"/>
      <c r="O33" s="5"/>
      <c r="P33" s="5"/>
      <c r="Q33" s="5"/>
      <c r="R33" s="5"/>
      <c r="S33" s="5"/>
      <c r="T33" s="5"/>
      <c r="U33" s="5"/>
      <c r="V33" s="52"/>
      <c r="W33" s="20"/>
      <c r="X33" s="20"/>
      <c r="Y33" s="20"/>
    </row>
    <row r="34" spans="1:31">
      <c r="A34" s="37"/>
      <c r="B34" s="1"/>
      <c r="C34" s="1"/>
      <c r="D34" s="47"/>
      <c r="E34" s="18"/>
      <c r="F34" s="18"/>
      <c r="G34" s="18"/>
      <c r="H34" s="18"/>
      <c r="I34" s="18"/>
      <c r="J34" s="18"/>
      <c r="K34" s="18"/>
      <c r="L34" s="5"/>
      <c r="M34" s="5"/>
      <c r="N34" s="5"/>
      <c r="O34" s="5"/>
      <c r="P34" s="5"/>
      <c r="Q34" s="5"/>
      <c r="R34" s="5"/>
      <c r="S34" s="5"/>
      <c r="T34" s="5"/>
      <c r="U34" s="5"/>
      <c r="V34" s="52"/>
      <c r="W34" s="20"/>
      <c r="X34" s="20"/>
      <c r="Y34" s="20"/>
    </row>
    <row r="35" spans="1:31">
      <c r="A35" s="37"/>
      <c r="B35" s="1"/>
      <c r="C35" s="1"/>
      <c r="D35" s="47"/>
      <c r="E35" s="18"/>
      <c r="F35" s="18"/>
      <c r="G35" s="18"/>
      <c r="H35" s="18"/>
      <c r="I35" s="18"/>
      <c r="J35" s="18"/>
      <c r="K35" s="18"/>
      <c r="L35" s="5"/>
      <c r="M35" s="5"/>
      <c r="N35" s="5"/>
      <c r="O35" s="5"/>
      <c r="P35" s="5"/>
      <c r="Q35" s="5"/>
      <c r="R35" s="5"/>
      <c r="S35" s="5"/>
      <c r="T35" s="5"/>
      <c r="U35" s="5"/>
      <c r="V35" s="52"/>
      <c r="W35" s="20"/>
      <c r="X35" s="20"/>
      <c r="Y35" s="20"/>
    </row>
    <row r="36" spans="1:31">
      <c r="A36" s="37"/>
      <c r="B36" s="1"/>
      <c r="C36" s="1"/>
      <c r="D36" s="47"/>
      <c r="E36" s="18"/>
      <c r="F36" s="18"/>
      <c r="G36" s="18"/>
      <c r="H36" s="18"/>
      <c r="I36" s="18"/>
      <c r="J36" s="18"/>
      <c r="K36" s="18"/>
      <c r="L36" s="5"/>
      <c r="M36" s="5"/>
      <c r="N36" s="5"/>
      <c r="O36" s="5"/>
      <c r="P36" s="5"/>
      <c r="Q36" s="5"/>
      <c r="R36" s="5"/>
      <c r="S36" s="5"/>
      <c r="T36" s="5"/>
      <c r="U36" s="5"/>
      <c r="V36" s="52"/>
      <c r="W36" s="20"/>
      <c r="X36" s="20"/>
      <c r="Y36" s="20"/>
    </row>
    <row r="37" spans="1:31" ht="15.75" thickBot="1">
      <c r="A37" s="10" t="s">
        <v>271</v>
      </c>
      <c r="B37" s="10" t="s">
        <v>271</v>
      </c>
      <c r="C37" s="11" t="s">
        <v>272</v>
      </c>
      <c r="D37" s="60" t="s">
        <v>154</v>
      </c>
      <c r="E37" s="61" t="s">
        <v>154</v>
      </c>
      <c r="F37" s="61" t="s">
        <v>155</v>
      </c>
      <c r="G37" s="61" t="s">
        <v>155</v>
      </c>
      <c r="H37" s="61" t="s">
        <v>156</v>
      </c>
      <c r="I37" s="62" t="s">
        <v>156</v>
      </c>
      <c r="J37" s="61" t="s">
        <v>157</v>
      </c>
      <c r="K37" s="61" t="s">
        <v>157</v>
      </c>
      <c r="L37" s="61" t="s">
        <v>155</v>
      </c>
      <c r="M37" s="61" t="s">
        <v>155</v>
      </c>
      <c r="N37" s="61" t="s">
        <v>156</v>
      </c>
      <c r="O37" s="61" t="s">
        <v>156</v>
      </c>
      <c r="P37" s="61" t="s">
        <v>157</v>
      </c>
      <c r="Q37" s="61" t="s">
        <v>157</v>
      </c>
      <c r="R37" s="61" t="s">
        <v>154</v>
      </c>
      <c r="S37" s="61" t="s">
        <v>155</v>
      </c>
      <c r="T37" s="61" t="s">
        <v>156</v>
      </c>
      <c r="U37" s="61" t="s">
        <v>157</v>
      </c>
      <c r="V37" s="60" t="s">
        <v>103</v>
      </c>
      <c r="W37" s="61" t="s">
        <v>104</v>
      </c>
      <c r="X37" s="61" t="s">
        <v>105</v>
      </c>
      <c r="Y37" s="61" t="s">
        <v>106</v>
      </c>
      <c r="Z37" s="60" t="s">
        <v>184</v>
      </c>
      <c r="AA37" s="61" t="s">
        <v>185</v>
      </c>
      <c r="AB37" s="61" t="s">
        <v>186</v>
      </c>
      <c r="AC37" s="67" t="s">
        <v>155</v>
      </c>
      <c r="AD37" s="67" t="s">
        <v>156</v>
      </c>
      <c r="AE37" s="67" t="s">
        <v>157</v>
      </c>
    </row>
    <row r="38" spans="1:31">
      <c r="A38" s="4"/>
      <c r="B38" s="4" t="s">
        <v>191</v>
      </c>
      <c r="C38" s="4" t="s">
        <v>274</v>
      </c>
      <c r="D38" s="95" t="e">
        <f t="shared" ref="D38:K38" si="8">_xlfn.AGGREGATE(1,6,D7:D9)</f>
        <v>#DIV/0!</v>
      </c>
      <c r="E38" s="96" t="e">
        <f t="shared" si="8"/>
        <v>#DIV/0!</v>
      </c>
      <c r="F38" s="96" t="e">
        <f t="shared" si="8"/>
        <v>#DIV/0!</v>
      </c>
      <c r="G38" s="96" t="e">
        <f t="shared" si="8"/>
        <v>#DIV/0!</v>
      </c>
      <c r="H38" s="96" t="e">
        <f t="shared" si="8"/>
        <v>#DIV/0!</v>
      </c>
      <c r="I38" s="96" t="e">
        <f t="shared" si="8"/>
        <v>#DIV/0!</v>
      </c>
      <c r="J38" s="96" t="e">
        <f t="shared" si="8"/>
        <v>#DIV/0!</v>
      </c>
      <c r="K38" s="96" t="e">
        <f t="shared" si="8"/>
        <v>#DIV/0!</v>
      </c>
      <c r="L38" t="e">
        <f t="shared" ref="L38:L44" si="9">(F38/Z38)*100</f>
        <v>#DIV/0!</v>
      </c>
      <c r="M38" s="13" t="e">
        <f>(G38/#REF!)*1000</f>
        <v>#DIV/0!</v>
      </c>
      <c r="N38" s="29" t="e">
        <f t="shared" ref="N38:N44" si="10">(H38/AA38)*100</f>
        <v>#DIV/0!</v>
      </c>
      <c r="O38" s="13" t="e">
        <f>(I38/#REF!)*1000</f>
        <v>#DIV/0!</v>
      </c>
      <c r="P38" t="e">
        <f t="shared" ref="P38:P44" si="11">(J38/AB38)*100</f>
        <v>#DIV/0!</v>
      </c>
      <c r="Q38" s="13" t="e">
        <f>(K38/#REF!)*1000</f>
        <v>#DIV/0!</v>
      </c>
      <c r="R38" s="96" t="e">
        <f t="shared" ref="R38:R44" si="12">(E38*1000)/D38</f>
        <v>#DIV/0!</v>
      </c>
      <c r="S38" s="96" t="e">
        <f t="shared" ref="S38:S44" si="13">(G38*1000)/F38</f>
        <v>#DIV/0!</v>
      </c>
      <c r="T38" s="96" t="e">
        <f t="shared" ref="T38:T44" si="14">(I38*1000)/H38</f>
        <v>#DIV/0!</v>
      </c>
      <c r="U38" s="96" t="e">
        <f t="shared" ref="U38:U44" si="15">(K38*1000)/J38</f>
        <v>#DIV/0!</v>
      </c>
      <c r="Z38" s="75">
        <v>375228</v>
      </c>
      <c r="AA38" s="21">
        <v>181905</v>
      </c>
      <c r="AB38" s="21">
        <v>85559</v>
      </c>
      <c r="AC38" s="18">
        <v>484800000</v>
      </c>
      <c r="AD38" s="18">
        <v>1045599999.9999999</v>
      </c>
      <c r="AE38" s="18">
        <v>2405300000</v>
      </c>
    </row>
    <row r="39" spans="1:31">
      <c r="A39" s="4"/>
      <c r="B39" s="4" t="s">
        <v>198</v>
      </c>
      <c r="C39" s="4" t="s">
        <v>274</v>
      </c>
      <c r="D39" s="95">
        <f t="shared" ref="D39:K39" si="16">_xlfn.AGGREGATE(1,6,D10:D12)</f>
        <v>616157</v>
      </c>
      <c r="E39" s="96">
        <f t="shared" si="16"/>
        <v>76412.149059999996</v>
      </c>
      <c r="F39" s="96">
        <f t="shared" si="16"/>
        <v>14910.5</v>
      </c>
      <c r="G39" s="96">
        <f t="shared" si="16"/>
        <v>7136.4504999999999</v>
      </c>
      <c r="H39" s="96">
        <f t="shared" si="16"/>
        <v>15878.5</v>
      </c>
      <c r="I39" s="96">
        <f t="shared" si="16"/>
        <v>11225.27836</v>
      </c>
      <c r="J39" s="96">
        <f t="shared" si="16"/>
        <v>401608.66666666669</v>
      </c>
      <c r="K39" s="96">
        <f t="shared" si="16"/>
        <v>44817.053659999998</v>
      </c>
      <c r="L39" s="29">
        <f t="shared" si="9"/>
        <v>0.27954830558348548</v>
      </c>
      <c r="M39" s="13">
        <f t="shared" ref="M39:M44" si="17">(G39/AC39)*1000</f>
        <v>2.5648542625071884E-4</v>
      </c>
      <c r="N39" s="29">
        <f t="shared" si="10"/>
        <v>4.0968210515995374</v>
      </c>
      <c r="O39" s="13">
        <f t="shared" ref="O39:O44" si="18">(I39/AD39)*1000</f>
        <v>2.4687218737629206E-3</v>
      </c>
      <c r="P39" s="29">
        <f t="shared" si="11"/>
        <v>66.082424637330618</v>
      </c>
      <c r="Q39" s="13">
        <f t="shared" ref="Q39:Q44" si="19">(K39/AE39)*1000</f>
        <v>1.465040490994083E-3</v>
      </c>
      <c r="R39" s="96">
        <f t="shared" si="12"/>
        <v>124.01408903899494</v>
      </c>
      <c r="S39" s="96">
        <f t="shared" si="13"/>
        <v>478.61912746051439</v>
      </c>
      <c r="T39" s="96">
        <f t="shared" si="14"/>
        <v>706.94828604717065</v>
      </c>
      <c r="U39" s="96">
        <f t="shared" si="15"/>
        <v>111.59384091976766</v>
      </c>
      <c r="Z39" s="75">
        <v>5333783</v>
      </c>
      <c r="AA39" s="21">
        <v>387581</v>
      </c>
      <c r="AB39" s="21">
        <v>607739</v>
      </c>
      <c r="AC39" s="18">
        <v>27823999999.999996</v>
      </c>
      <c r="AD39" s="18">
        <v>4547000000</v>
      </c>
      <c r="AE39" s="18">
        <v>30591000000.000004</v>
      </c>
    </row>
    <row r="40" spans="1:31">
      <c r="A40" s="4"/>
      <c r="B40" s="4" t="s">
        <v>205</v>
      </c>
      <c r="C40" s="4" t="s">
        <v>274</v>
      </c>
      <c r="D40" s="96">
        <f>_xlfn.AGGREGATE(1,6,D13:D15)</f>
        <v>1520</v>
      </c>
      <c r="E40" s="96">
        <f>_xlfn.AGGREGATE(1,6,E13:E15)</f>
        <v>10756.801666666666</v>
      </c>
      <c r="F40" s="96">
        <f t="shared" ref="F40:K40" si="20">_xlfn.AGGREGATE(1,6,F13:F15)</f>
        <v>504</v>
      </c>
      <c r="G40" s="96">
        <f t="shared" si="20"/>
        <v>2916.4450000000002</v>
      </c>
      <c r="H40" s="96">
        <f t="shared" si="20"/>
        <v>508.66666666666669</v>
      </c>
      <c r="I40" s="96">
        <f t="shared" si="20"/>
        <v>1377.1810000000003</v>
      </c>
      <c r="J40" s="96">
        <f t="shared" si="20"/>
        <v>507.33333333333331</v>
      </c>
      <c r="K40" s="96">
        <f t="shared" si="20"/>
        <v>6463.175666666667</v>
      </c>
      <c r="L40" s="29">
        <f t="shared" si="9"/>
        <v>2.5631793188045822E-2</v>
      </c>
      <c r="M40" s="13">
        <f t="shared" si="17"/>
        <v>2.0188878428332112E-3</v>
      </c>
      <c r="N40" s="29">
        <f t="shared" si="10"/>
        <v>0.23937367548396304</v>
      </c>
      <c r="O40" s="13">
        <f t="shared" si="18"/>
        <v>3.5437728372188777E-3</v>
      </c>
      <c r="P40" s="29">
        <f t="shared" si="11"/>
        <v>0.62104704778226627</v>
      </c>
      <c r="Q40" s="13">
        <f t="shared" si="19"/>
        <v>2.1593656277180662E-3</v>
      </c>
      <c r="R40" s="96">
        <f t="shared" si="12"/>
        <v>7076.8432017543855</v>
      </c>
      <c r="S40" s="96">
        <f t="shared" si="13"/>
        <v>5786.5972222222226</v>
      </c>
      <c r="T40" s="96">
        <f t="shared" si="14"/>
        <v>2707.4331585845352</v>
      </c>
      <c r="U40" s="96">
        <f t="shared" si="15"/>
        <v>12739.505256241788</v>
      </c>
      <c r="Z40" s="75">
        <v>1966308</v>
      </c>
      <c r="AA40" s="21">
        <v>212499</v>
      </c>
      <c r="AB40" s="21">
        <v>81690</v>
      </c>
      <c r="AC40" s="18">
        <v>1444580000</v>
      </c>
      <c r="AD40" s="18">
        <v>388620000</v>
      </c>
      <c r="AE40" s="18">
        <v>2993090000</v>
      </c>
    </row>
    <row r="41" spans="1:31">
      <c r="A41" s="4"/>
      <c r="B41" s="4" t="s">
        <v>213</v>
      </c>
      <c r="C41" s="4" t="s">
        <v>274</v>
      </c>
      <c r="D41" s="96">
        <f>_xlfn.AGGREGATE(1,6,D16:D18)</f>
        <v>1022.3333333333334</v>
      </c>
      <c r="E41" s="96">
        <f>_xlfn.AGGREGATE(1,6,E16:E18)</f>
        <v>80720.266666666677</v>
      </c>
      <c r="F41" s="96">
        <f t="shared" ref="F41:K41" si="21">_xlfn.AGGREGATE(1,6,F16:F18)</f>
        <v>257</v>
      </c>
      <c r="G41" s="96">
        <f t="shared" si="21"/>
        <v>4607.5333333333338</v>
      </c>
      <c r="H41" s="96">
        <f t="shared" si="21"/>
        <v>314.66666666666669</v>
      </c>
      <c r="I41" s="96">
        <f t="shared" si="21"/>
        <v>9698.8000000000011</v>
      </c>
      <c r="J41" s="96">
        <f t="shared" si="21"/>
        <v>832.33333333333337</v>
      </c>
      <c r="K41" s="96">
        <f t="shared" si="21"/>
        <v>60623.133333333339</v>
      </c>
      <c r="L41" s="29">
        <f t="shared" si="9"/>
        <v>2.8098302512666103E-2</v>
      </c>
      <c r="M41" s="13">
        <f t="shared" si="17"/>
        <v>3.2007873104087062E-3</v>
      </c>
      <c r="N41" s="29">
        <f t="shared" si="10"/>
        <v>0.34001109358229059</v>
      </c>
      <c r="O41" s="13">
        <f t="shared" si="18"/>
        <v>1.690039729560187E-2</v>
      </c>
      <c r="P41" s="29">
        <f t="shared" si="11"/>
        <v>0.91006170342266302</v>
      </c>
      <c r="Q41" s="13">
        <f t="shared" si="19"/>
        <v>1.4165872185042562E-2</v>
      </c>
      <c r="R41" s="96">
        <f t="shared" si="12"/>
        <v>78956.895989566357</v>
      </c>
      <c r="S41" s="96">
        <f t="shared" si="13"/>
        <v>17928.145265888459</v>
      </c>
      <c r="T41" s="96">
        <f t="shared" si="14"/>
        <v>30822.457627118649</v>
      </c>
      <c r="U41" s="96">
        <f t="shared" si="15"/>
        <v>72835.162194633565</v>
      </c>
      <c r="Z41" s="75">
        <v>914646</v>
      </c>
      <c r="AA41" s="21">
        <v>92546</v>
      </c>
      <c r="AB41" s="21">
        <v>91459</v>
      </c>
      <c r="AC41" s="18">
        <v>1439500000.0000002</v>
      </c>
      <c r="AD41" s="18">
        <v>573880000</v>
      </c>
      <c r="AE41" s="18">
        <v>4279519999.9999995</v>
      </c>
    </row>
    <row r="42" spans="1:31">
      <c r="A42" s="4"/>
      <c r="B42" s="4" t="s">
        <v>220</v>
      </c>
      <c r="C42" s="4" t="s">
        <v>274</v>
      </c>
      <c r="D42" s="95" t="e">
        <f t="shared" ref="D42:K42" si="22">_xlfn.AGGREGATE(1,6,D19:D21)</f>
        <v>#DIV/0!</v>
      </c>
      <c r="E42" s="96" t="e">
        <f t="shared" si="22"/>
        <v>#DIV/0!</v>
      </c>
      <c r="F42" s="96" t="e">
        <f t="shared" si="22"/>
        <v>#DIV/0!</v>
      </c>
      <c r="G42" s="96" t="e">
        <f t="shared" si="22"/>
        <v>#DIV/0!</v>
      </c>
      <c r="H42" s="96" t="e">
        <f t="shared" si="22"/>
        <v>#DIV/0!</v>
      </c>
      <c r="I42" s="96" t="e">
        <f t="shared" si="22"/>
        <v>#DIV/0!</v>
      </c>
      <c r="J42" s="96" t="e">
        <f t="shared" si="22"/>
        <v>#DIV/0!</v>
      </c>
      <c r="K42" s="96" t="e">
        <f t="shared" si="22"/>
        <v>#DIV/0!</v>
      </c>
      <c r="L42" s="29" t="e">
        <f t="shared" si="9"/>
        <v>#DIV/0!</v>
      </c>
      <c r="M42" s="13" t="e">
        <f t="shared" si="17"/>
        <v>#DIV/0!</v>
      </c>
      <c r="N42" s="29" t="e">
        <f t="shared" si="10"/>
        <v>#DIV/0!</v>
      </c>
      <c r="O42" s="13" t="e">
        <f t="shared" si="18"/>
        <v>#DIV/0!</v>
      </c>
      <c r="P42" s="29" t="e">
        <f t="shared" si="11"/>
        <v>#DIV/0!</v>
      </c>
      <c r="Q42" s="13" t="e">
        <f t="shared" si="19"/>
        <v>#DIV/0!</v>
      </c>
      <c r="R42" s="96" t="e">
        <f t="shared" si="12"/>
        <v>#DIV/0!</v>
      </c>
      <c r="S42" s="96" t="e">
        <f t="shared" si="13"/>
        <v>#DIV/0!</v>
      </c>
      <c r="T42" s="96" t="e">
        <f t="shared" si="14"/>
        <v>#DIV/0!</v>
      </c>
      <c r="U42" s="96" t="e">
        <f t="shared" si="15"/>
        <v>#DIV/0!</v>
      </c>
      <c r="Z42" s="75">
        <v>17677381</v>
      </c>
      <c r="AA42" s="21">
        <v>525219</v>
      </c>
      <c r="AB42" s="21">
        <v>2130128</v>
      </c>
      <c r="AC42" s="18">
        <v>83974000000</v>
      </c>
      <c r="AD42" s="18">
        <v>33104000000</v>
      </c>
      <c r="AE42" s="18">
        <v>212427000000</v>
      </c>
    </row>
    <row r="43" spans="1:31">
      <c r="A43" s="4"/>
      <c r="B43" s="4" t="s">
        <v>229</v>
      </c>
      <c r="C43" s="4" t="s">
        <v>274</v>
      </c>
      <c r="D43" s="95">
        <f>_xlfn.AGGREGATE(1,6,D22:D24)</f>
        <v>663375</v>
      </c>
      <c r="E43" s="97">
        <f t="shared" ref="E43:K43" si="23">_xlfn.AGGREGATE(1,6,E22:E24)</f>
        <v>112543.91861333333</v>
      </c>
      <c r="F43" s="97">
        <f t="shared" si="23"/>
        <v>240700.33333333334</v>
      </c>
      <c r="G43" s="97">
        <f t="shared" si="23"/>
        <v>19273.91963</v>
      </c>
      <c r="H43" s="97">
        <f>_xlfn.AGGREGATE(1,6,H22:H24)</f>
        <v>127459</v>
      </c>
      <c r="I43" s="97">
        <f t="shared" si="23"/>
        <v>34526.676229999997</v>
      </c>
      <c r="J43" s="97">
        <f t="shared" si="23"/>
        <v>212664.66666666666</v>
      </c>
      <c r="K43" s="97">
        <f t="shared" si="23"/>
        <v>48315.644270000012</v>
      </c>
      <c r="L43" s="29">
        <f t="shared" si="9"/>
        <v>3.1585217946012754</v>
      </c>
      <c r="M43" s="13">
        <f t="shared" si="17"/>
        <v>1.4683928999699833E-3</v>
      </c>
      <c r="N43" s="29">
        <f t="shared" si="10"/>
        <v>26.269156890709887</v>
      </c>
      <c r="O43" s="13">
        <f t="shared" si="18"/>
        <v>6.0948978922474367E-3</v>
      </c>
      <c r="P43" s="29">
        <f t="shared" si="11"/>
        <v>14.656915820497499</v>
      </c>
      <c r="Q43" s="13">
        <f t="shared" si="19"/>
        <v>1.9191240422779202E-3</v>
      </c>
      <c r="R43" s="97">
        <f t="shared" si="12"/>
        <v>169.65354228503233</v>
      </c>
      <c r="S43" s="97">
        <f t="shared" si="13"/>
        <v>80.074337094118405</v>
      </c>
      <c r="T43" s="97">
        <f t="shared" si="14"/>
        <v>270.88456860637535</v>
      </c>
      <c r="U43" s="97">
        <f t="shared" si="15"/>
        <v>227.19168645786644</v>
      </c>
      <c r="Z43" s="43">
        <v>7620664</v>
      </c>
      <c r="AA43">
        <v>485204</v>
      </c>
      <c r="AB43">
        <v>1450951</v>
      </c>
      <c r="AC43" s="18">
        <v>13125859999.999996</v>
      </c>
      <c r="AD43" s="18">
        <v>5664849000</v>
      </c>
      <c r="AE43" s="18">
        <v>25175884000</v>
      </c>
    </row>
    <row r="44" spans="1:31">
      <c r="A44" s="4"/>
      <c r="B44" s="4" t="s">
        <v>238</v>
      </c>
      <c r="C44" s="4" t="s">
        <v>274</v>
      </c>
      <c r="D44" s="95">
        <f t="shared" ref="D44:K44" si="24">_xlfn.AGGREGATE(1,6,D25:D27)</f>
        <v>95699</v>
      </c>
      <c r="E44" s="96">
        <f t="shared" si="24"/>
        <v>150157.08333333334</v>
      </c>
      <c r="F44" s="96">
        <f t="shared" si="24"/>
        <v>11496.666666666666</v>
      </c>
      <c r="G44" s="96">
        <f t="shared" si="24"/>
        <v>883.14066666666668</v>
      </c>
      <c r="H44" s="96">
        <f t="shared" si="24"/>
        <v>24157.666666666668</v>
      </c>
      <c r="I44" s="96">
        <f t="shared" si="24"/>
        <v>28713.091333333334</v>
      </c>
      <c r="J44" s="96">
        <f t="shared" si="24"/>
        <v>39211</v>
      </c>
      <c r="K44" s="96">
        <f t="shared" si="24"/>
        <v>117914.83666666667</v>
      </c>
      <c r="L44" s="29">
        <f t="shared" si="9"/>
        <v>1.9289709172259508</v>
      </c>
      <c r="M44" s="13">
        <f t="shared" si="17"/>
        <v>3.5745131530306345E-4</v>
      </c>
      <c r="N44" s="29">
        <f t="shared" si="10"/>
        <v>8.4763742690058486</v>
      </c>
      <c r="O44" s="13">
        <f t="shared" si="18"/>
        <v>1.0404281614172553E-2</v>
      </c>
      <c r="P44" s="29">
        <f t="shared" si="11"/>
        <v>19.411386138613864</v>
      </c>
      <c r="Q44" s="13">
        <f t="shared" si="19"/>
        <v>1.3777837213271454E-2</v>
      </c>
      <c r="R44" s="96">
        <f t="shared" si="12"/>
        <v>1569.0559288324157</v>
      </c>
      <c r="S44" s="96">
        <f t="shared" si="13"/>
        <v>76.817106407654393</v>
      </c>
      <c r="T44" s="96">
        <f t="shared" si="14"/>
        <v>1188.5705573109985</v>
      </c>
      <c r="U44" s="96">
        <f t="shared" si="15"/>
        <v>3007.1876939294248</v>
      </c>
      <c r="Z44" s="75">
        <v>596000</v>
      </c>
      <c r="AA44" s="21">
        <v>285000</v>
      </c>
      <c r="AB44" s="21">
        <v>202000</v>
      </c>
      <c r="AC44" s="18">
        <v>2470660000</v>
      </c>
      <c r="AD44" s="18">
        <v>2759738000</v>
      </c>
      <c r="AE44" s="18">
        <v>8558298000.000001</v>
      </c>
    </row>
    <row r="46" spans="1:31">
      <c r="U46" s="96"/>
    </row>
    <row r="47" spans="1:31">
      <c r="U47" s="96"/>
    </row>
    <row r="48" spans="1:31">
      <c r="U48" s="96"/>
    </row>
    <row r="49" spans="21:21">
      <c r="U49" s="96"/>
    </row>
    <row r="50" spans="21:21">
      <c r="U50" s="96"/>
    </row>
    <row r="51" spans="21:21">
      <c r="U51" s="97"/>
    </row>
    <row r="52" spans="21:21">
      <c r="U52" s="96"/>
    </row>
  </sheetData>
  <mergeCells count="4">
    <mergeCell ref="D4:K4"/>
    <mergeCell ref="V4:Y4"/>
    <mergeCell ref="D3:K3"/>
    <mergeCell ref="V3:Y3"/>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8A29-D361-47BD-A7EE-74AEF09BFEE2}">
  <dimension ref="A1:S47"/>
  <sheetViews>
    <sheetView workbookViewId="0" xr3:uid="{110022C8-D6BD-5E11-B158-9477E967DD2F}">
      <pane xSplit="3" ySplit="6" topLeftCell="D23" activePane="bottomRight" state="frozen"/>
      <selection pane="bottomRight" activeCell="G46" sqref="G46"/>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15" max="15" width="11.42578125" style="43"/>
    <col min="16" max="16" width="12" bestFit="1" customWidth="1"/>
  </cols>
  <sheetData>
    <row r="1" spans="1:19">
      <c r="A1" s="1"/>
      <c r="B1" s="1"/>
      <c r="C1" s="10" t="s">
        <v>1</v>
      </c>
      <c r="D1" s="44" t="s">
        <v>2</v>
      </c>
      <c r="E1" s="2" t="s">
        <v>2</v>
      </c>
      <c r="F1" s="2" t="s">
        <v>2</v>
      </c>
      <c r="G1" s="2" t="s">
        <v>2</v>
      </c>
      <c r="H1" s="2" t="s">
        <v>2</v>
      </c>
      <c r="I1" s="2" t="s">
        <v>2</v>
      </c>
      <c r="J1" s="2" t="s">
        <v>2</v>
      </c>
      <c r="K1" s="2" t="s">
        <v>2</v>
      </c>
      <c r="L1" s="2"/>
      <c r="M1" s="2"/>
      <c r="N1" s="2"/>
      <c r="O1" s="42" t="s">
        <v>5</v>
      </c>
      <c r="P1" s="3" t="s">
        <v>5</v>
      </c>
      <c r="Q1" s="3" t="s">
        <v>5</v>
      </c>
      <c r="R1" s="3" t="s">
        <v>5</v>
      </c>
      <c r="S1" s="3" t="s">
        <v>4</v>
      </c>
    </row>
    <row r="2" spans="1:19">
      <c r="A2" s="1"/>
      <c r="B2" s="1"/>
      <c r="C2" s="4"/>
      <c r="D2" s="6" t="s">
        <v>342</v>
      </c>
      <c r="E2" s="5" t="s">
        <v>343</v>
      </c>
      <c r="F2" s="5" t="s">
        <v>344</v>
      </c>
      <c r="G2" s="5" t="s">
        <v>345</v>
      </c>
      <c r="H2" s="5" t="s">
        <v>346</v>
      </c>
      <c r="I2" s="5" t="s">
        <v>347</v>
      </c>
      <c r="J2" s="5" t="s">
        <v>348</v>
      </c>
      <c r="K2" s="5" t="s">
        <v>349</v>
      </c>
      <c r="L2" s="5"/>
      <c r="M2" s="5"/>
      <c r="N2" s="5"/>
    </row>
    <row r="3" spans="1:19">
      <c r="A3" s="8"/>
      <c r="B3" s="8"/>
      <c r="C3" s="8" t="s">
        <v>9</v>
      </c>
      <c r="D3" s="132" t="s">
        <v>18</v>
      </c>
      <c r="E3" s="133"/>
      <c r="F3" s="133"/>
      <c r="G3" s="133"/>
      <c r="H3" s="133"/>
      <c r="I3" s="133"/>
      <c r="J3" s="133"/>
      <c r="K3" s="133"/>
      <c r="L3" s="124"/>
      <c r="M3" s="124"/>
      <c r="N3" s="124"/>
      <c r="O3" s="76" t="s">
        <v>25</v>
      </c>
    </row>
    <row r="4" spans="1:19" s="30" customFormat="1" ht="38.450000000000003" customHeight="1">
      <c r="A4" s="49"/>
      <c r="B4" s="49"/>
      <c r="C4" s="49" t="s">
        <v>27</v>
      </c>
      <c r="D4" s="135" t="s">
        <v>36</v>
      </c>
      <c r="E4" s="136"/>
      <c r="F4" s="136"/>
      <c r="G4" s="136"/>
      <c r="H4" s="136" t="s">
        <v>37</v>
      </c>
      <c r="I4" s="136"/>
      <c r="J4" s="136"/>
      <c r="K4" s="137"/>
      <c r="L4" s="128"/>
      <c r="M4" s="128"/>
      <c r="N4" s="128"/>
      <c r="O4" s="74"/>
    </row>
    <row r="5" spans="1:19" s="30" customFormat="1" ht="25.5" customHeight="1">
      <c r="A5" s="31"/>
      <c r="B5" s="32"/>
      <c r="C5" s="33" t="s">
        <v>63</v>
      </c>
      <c r="D5" s="36" t="s">
        <v>107</v>
      </c>
      <c r="E5" s="35" t="s">
        <v>108</v>
      </c>
      <c r="F5" s="35" t="s">
        <v>109</v>
      </c>
      <c r="G5" s="35" t="s">
        <v>110</v>
      </c>
      <c r="H5" s="35" t="s">
        <v>111</v>
      </c>
      <c r="I5" s="35" t="s">
        <v>112</v>
      </c>
      <c r="J5" s="35" t="s">
        <v>113</v>
      </c>
      <c r="K5" s="34" t="s">
        <v>114</v>
      </c>
      <c r="L5" s="34"/>
      <c r="M5" s="34"/>
      <c r="N5" s="34"/>
      <c r="O5" s="74" t="s">
        <v>147</v>
      </c>
    </row>
    <row r="6" spans="1:19" s="68" customFormat="1" ht="32.25" customHeight="1" thickBot="1">
      <c r="A6" s="57" t="s">
        <v>151</v>
      </c>
      <c r="B6" s="58" t="s">
        <v>152</v>
      </c>
      <c r="C6" s="59" t="s">
        <v>153</v>
      </c>
      <c r="D6" s="63" t="s">
        <v>107</v>
      </c>
      <c r="E6" s="64" t="s">
        <v>108</v>
      </c>
      <c r="F6" s="64" t="s">
        <v>109</v>
      </c>
      <c r="G6" s="64" t="s">
        <v>110</v>
      </c>
      <c r="H6" s="64" t="s">
        <v>111</v>
      </c>
      <c r="I6" s="64" t="s">
        <v>112</v>
      </c>
      <c r="J6" s="64" t="s">
        <v>113</v>
      </c>
      <c r="K6" s="61" t="s">
        <v>350</v>
      </c>
      <c r="L6" s="61" t="s">
        <v>351</v>
      </c>
      <c r="M6" s="61" t="s">
        <v>352</v>
      </c>
      <c r="N6" s="61" t="s">
        <v>353</v>
      </c>
      <c r="O6" s="60" t="s">
        <v>184</v>
      </c>
      <c r="P6" s="61" t="s">
        <v>185</v>
      </c>
      <c r="Q6" s="61" t="s">
        <v>186</v>
      </c>
      <c r="R6" s="61" t="s">
        <v>187</v>
      </c>
      <c r="S6" s="61" t="s">
        <v>188</v>
      </c>
    </row>
    <row r="7" spans="1:19">
      <c r="A7" s="1" t="s">
        <v>190</v>
      </c>
      <c r="B7" s="1" t="s">
        <v>191</v>
      </c>
      <c r="C7" s="1">
        <v>2015</v>
      </c>
      <c r="D7" s="6" t="s">
        <v>192</v>
      </c>
      <c r="E7" s="5" t="s">
        <v>192</v>
      </c>
      <c r="F7" s="5" t="s">
        <v>192</v>
      </c>
      <c r="G7" s="5" t="s">
        <v>192</v>
      </c>
      <c r="H7" s="5" t="s">
        <v>192</v>
      </c>
      <c r="I7" s="5" t="s">
        <v>192</v>
      </c>
      <c r="J7" s="5" t="s">
        <v>192</v>
      </c>
      <c r="K7" s="5" t="s">
        <v>192</v>
      </c>
      <c r="L7" s="5" t="s">
        <v>192</v>
      </c>
      <c r="M7" s="5" t="s">
        <v>192</v>
      </c>
      <c r="N7" s="5"/>
      <c r="O7" s="75">
        <v>375228</v>
      </c>
      <c r="P7" s="21">
        <v>181905</v>
      </c>
      <c r="Q7" s="21">
        <v>85559</v>
      </c>
      <c r="R7" s="21">
        <v>42117</v>
      </c>
      <c r="S7" s="21">
        <f>SUM(O7:R7)</f>
        <v>684809</v>
      </c>
    </row>
    <row r="8" spans="1:19">
      <c r="A8" s="1"/>
      <c r="B8" s="1"/>
      <c r="C8" s="1">
        <v>2016</v>
      </c>
      <c r="D8" s="47" t="s">
        <v>192</v>
      </c>
      <c r="E8" s="18" t="s">
        <v>192</v>
      </c>
      <c r="F8" s="18" t="s">
        <v>192</v>
      </c>
      <c r="G8" s="18" t="s">
        <v>192</v>
      </c>
      <c r="H8" s="18" t="s">
        <v>192</v>
      </c>
      <c r="I8" s="18" t="s">
        <v>192</v>
      </c>
      <c r="J8" s="18" t="s">
        <v>192</v>
      </c>
      <c r="K8" s="18" t="s">
        <v>192</v>
      </c>
      <c r="L8" s="18" t="s">
        <v>192</v>
      </c>
      <c r="M8" s="18" t="s">
        <v>192</v>
      </c>
      <c r="N8" s="5"/>
      <c r="O8" s="75"/>
      <c r="P8" s="21"/>
      <c r="Q8" s="21"/>
      <c r="R8" s="21"/>
      <c r="S8" s="21"/>
    </row>
    <row r="9" spans="1:19">
      <c r="A9" s="1"/>
      <c r="B9" s="1"/>
      <c r="C9" s="1">
        <v>2017</v>
      </c>
      <c r="D9" s="47" t="s">
        <v>192</v>
      </c>
      <c r="E9" s="18" t="s">
        <v>192</v>
      </c>
      <c r="F9" s="18" t="s">
        <v>192</v>
      </c>
      <c r="G9" s="18" t="s">
        <v>192</v>
      </c>
      <c r="H9" s="18" t="s">
        <v>192</v>
      </c>
      <c r="I9" s="18" t="s">
        <v>192</v>
      </c>
      <c r="J9" s="18" t="s">
        <v>192</v>
      </c>
      <c r="K9" s="18" t="s">
        <v>192</v>
      </c>
      <c r="L9" s="18" t="s">
        <v>192</v>
      </c>
      <c r="M9" s="18" t="s">
        <v>192</v>
      </c>
      <c r="N9" s="5"/>
      <c r="O9" s="75"/>
      <c r="P9" s="21"/>
      <c r="Q9" s="21"/>
      <c r="R9" s="21"/>
      <c r="S9" s="21"/>
    </row>
    <row r="10" spans="1:19">
      <c r="A10" s="1" t="s">
        <v>197</v>
      </c>
      <c r="B10" s="1" t="s">
        <v>198</v>
      </c>
      <c r="C10" s="1">
        <v>2015</v>
      </c>
      <c r="D10" s="6" t="s">
        <v>192</v>
      </c>
      <c r="E10" s="5" t="s">
        <v>192</v>
      </c>
      <c r="F10" s="5" t="s">
        <v>192</v>
      </c>
      <c r="G10" s="5" t="s">
        <v>192</v>
      </c>
      <c r="H10" s="5" t="s">
        <v>192</v>
      </c>
      <c r="I10" s="5" t="s">
        <v>192</v>
      </c>
      <c r="J10" s="5" t="s">
        <v>192</v>
      </c>
      <c r="K10" s="5" t="s">
        <v>192</v>
      </c>
      <c r="L10" s="5" t="s">
        <v>192</v>
      </c>
      <c r="M10" s="5" t="s">
        <v>192</v>
      </c>
      <c r="N10" s="5"/>
      <c r="O10" s="75">
        <v>5333783</v>
      </c>
      <c r="P10" s="21">
        <v>387581</v>
      </c>
      <c r="Q10" s="21">
        <v>607739</v>
      </c>
      <c r="R10" s="21">
        <v>239256</v>
      </c>
      <c r="S10" s="21">
        <f>SUM(O10:R10)</f>
        <v>6568359</v>
      </c>
    </row>
    <row r="11" spans="1:19">
      <c r="A11" s="1"/>
      <c r="B11" s="1"/>
      <c r="C11" s="1">
        <v>2016</v>
      </c>
      <c r="D11" s="47" t="s">
        <v>192</v>
      </c>
      <c r="E11" s="18" t="s">
        <v>192</v>
      </c>
      <c r="F11" s="18" t="s">
        <v>192</v>
      </c>
      <c r="G11" s="18" t="s">
        <v>192</v>
      </c>
      <c r="H11" s="18" t="s">
        <v>192</v>
      </c>
      <c r="I11" s="18" t="s">
        <v>192</v>
      </c>
      <c r="J11" s="18" t="s">
        <v>192</v>
      </c>
      <c r="K11" s="18" t="s">
        <v>192</v>
      </c>
      <c r="L11" s="18" t="s">
        <v>192</v>
      </c>
      <c r="M11" s="18" t="s">
        <v>192</v>
      </c>
      <c r="N11" s="5"/>
      <c r="O11" s="75"/>
      <c r="P11" s="21"/>
      <c r="Q11" s="21"/>
      <c r="R11" s="21"/>
      <c r="S11" s="21"/>
    </row>
    <row r="12" spans="1:19">
      <c r="A12" s="1"/>
      <c r="B12" s="1"/>
      <c r="C12" s="1">
        <v>2017</v>
      </c>
      <c r="D12" s="47" t="s">
        <v>192</v>
      </c>
      <c r="E12" s="18" t="s">
        <v>192</v>
      </c>
      <c r="F12" s="18" t="s">
        <v>192</v>
      </c>
      <c r="G12" s="18" t="s">
        <v>192</v>
      </c>
      <c r="H12" s="18" t="s">
        <v>192</v>
      </c>
      <c r="I12" s="18" t="s">
        <v>192</v>
      </c>
      <c r="J12" s="18" t="s">
        <v>192</v>
      </c>
      <c r="K12" s="18" t="s">
        <v>192</v>
      </c>
      <c r="L12" s="18" t="s">
        <v>192</v>
      </c>
      <c r="M12" s="18" t="s">
        <v>192</v>
      </c>
      <c r="N12" s="5"/>
      <c r="O12" s="75"/>
      <c r="P12" s="21"/>
      <c r="Q12" s="21"/>
      <c r="R12" s="21"/>
      <c r="S12" s="21"/>
    </row>
    <row r="13" spans="1:19">
      <c r="A13" s="1" t="s">
        <v>204</v>
      </c>
      <c r="B13" s="1" t="s">
        <v>205</v>
      </c>
      <c r="C13" s="1">
        <v>2015</v>
      </c>
      <c r="D13" s="6" t="s">
        <v>192</v>
      </c>
      <c r="E13" s="5" t="s">
        <v>192</v>
      </c>
      <c r="F13" s="5" t="s">
        <v>192</v>
      </c>
      <c r="G13" s="5" t="s">
        <v>192</v>
      </c>
      <c r="H13" s="5" t="s">
        <v>192</v>
      </c>
      <c r="I13" s="5" t="s">
        <v>192</v>
      </c>
      <c r="J13" s="5" t="s">
        <v>192</v>
      </c>
      <c r="K13" s="5" t="s">
        <v>192</v>
      </c>
      <c r="L13" s="5" t="s">
        <v>192</v>
      </c>
      <c r="M13" s="5" t="s">
        <v>192</v>
      </c>
      <c r="N13" s="5"/>
      <c r="O13" s="75">
        <v>1966308</v>
      </c>
      <c r="P13" s="21">
        <v>212499</v>
      </c>
      <c r="Q13" s="21">
        <v>81690</v>
      </c>
      <c r="R13" s="21">
        <v>129136</v>
      </c>
      <c r="S13" s="21">
        <f>SUM(O13:R13)</f>
        <v>2389633</v>
      </c>
    </row>
    <row r="14" spans="1:19">
      <c r="A14" s="1"/>
      <c r="B14" s="1"/>
      <c r="C14" s="1">
        <v>2016</v>
      </c>
      <c r="D14" s="47" t="s">
        <v>192</v>
      </c>
      <c r="E14" s="18" t="s">
        <v>192</v>
      </c>
      <c r="F14" s="18" t="s">
        <v>192</v>
      </c>
      <c r="G14" s="18" t="s">
        <v>192</v>
      </c>
      <c r="H14" s="18" t="s">
        <v>192</v>
      </c>
      <c r="I14" s="18" t="s">
        <v>192</v>
      </c>
      <c r="J14" s="18" t="s">
        <v>192</v>
      </c>
      <c r="K14" s="18" t="s">
        <v>192</v>
      </c>
      <c r="L14" s="18" t="s">
        <v>192</v>
      </c>
      <c r="M14" s="18" t="s">
        <v>192</v>
      </c>
      <c r="N14" s="5"/>
      <c r="O14" s="75"/>
      <c r="P14" s="21"/>
      <c r="Q14" s="21"/>
      <c r="R14" s="21"/>
      <c r="S14" s="21"/>
    </row>
    <row r="15" spans="1:19">
      <c r="A15" s="1"/>
      <c r="B15" s="1"/>
      <c r="C15" s="1">
        <v>2017</v>
      </c>
      <c r="D15" s="47" t="s">
        <v>192</v>
      </c>
      <c r="E15" s="18" t="s">
        <v>192</v>
      </c>
      <c r="F15" s="18" t="s">
        <v>192</v>
      </c>
      <c r="G15" s="18" t="s">
        <v>192</v>
      </c>
      <c r="H15" s="18" t="s">
        <v>192</v>
      </c>
      <c r="I15" s="18" t="s">
        <v>192</v>
      </c>
      <c r="J15" s="18" t="s">
        <v>192</v>
      </c>
      <c r="K15" s="18" t="s">
        <v>192</v>
      </c>
      <c r="L15" s="18" t="s">
        <v>192</v>
      </c>
      <c r="M15" s="18" t="s">
        <v>192</v>
      </c>
      <c r="N15" s="5"/>
      <c r="O15" s="75"/>
      <c r="P15" s="21"/>
      <c r="Q15" s="21"/>
      <c r="R15" s="21"/>
      <c r="S15" s="21"/>
    </row>
    <row r="16" spans="1:19">
      <c r="A16" s="1" t="s">
        <v>212</v>
      </c>
      <c r="B16" s="1" t="s">
        <v>213</v>
      </c>
      <c r="C16" s="1">
        <v>2015</v>
      </c>
      <c r="D16" s="6">
        <v>149</v>
      </c>
      <c r="E16" s="5" t="s">
        <v>193</v>
      </c>
      <c r="F16" s="5" t="s">
        <v>193</v>
      </c>
      <c r="G16" s="5" t="s">
        <v>193</v>
      </c>
      <c r="H16" s="5">
        <v>113</v>
      </c>
      <c r="I16" s="5" t="s">
        <v>193</v>
      </c>
      <c r="J16" s="5" t="s">
        <v>193</v>
      </c>
      <c r="K16" s="5" t="s">
        <v>193</v>
      </c>
      <c r="L16" s="94">
        <f>(D16/S16)*100</f>
        <v>1.264002646770643E-2</v>
      </c>
      <c r="M16" s="94">
        <f>(H16/S16)*100</f>
        <v>9.5860603412807142E-3</v>
      </c>
      <c r="N16" s="5"/>
      <c r="O16" s="75">
        <v>914646</v>
      </c>
      <c r="P16" s="21">
        <v>92546</v>
      </c>
      <c r="Q16" s="21">
        <v>91459</v>
      </c>
      <c r="R16" s="21">
        <v>80144</v>
      </c>
      <c r="S16" s="21">
        <f>SUM(O16:R16)</f>
        <v>1178795</v>
      </c>
    </row>
    <row r="17" spans="1:19">
      <c r="A17" s="1"/>
      <c r="B17" s="1"/>
      <c r="C17" s="1">
        <v>2016</v>
      </c>
      <c r="D17" s="47">
        <v>184</v>
      </c>
      <c r="E17" s="18" t="s">
        <v>193</v>
      </c>
      <c r="F17" s="18" t="s">
        <v>193</v>
      </c>
      <c r="G17" s="18" t="s">
        <v>193</v>
      </c>
      <c r="H17" s="5">
        <v>78</v>
      </c>
      <c r="I17" s="18" t="s">
        <v>193</v>
      </c>
      <c r="J17" s="18" t="s">
        <v>193</v>
      </c>
      <c r="K17" s="18" t="s">
        <v>193</v>
      </c>
      <c r="L17" s="94">
        <f>D17/S16*100</f>
        <v>1.5609160201731431E-2</v>
      </c>
      <c r="M17" s="94">
        <f>H17/S16*100</f>
        <v>6.6169266072557149E-3</v>
      </c>
      <c r="N17" s="5"/>
      <c r="O17" s="75"/>
      <c r="P17" s="21"/>
      <c r="Q17" s="21"/>
      <c r="R17" s="21"/>
      <c r="S17" s="21"/>
    </row>
    <row r="18" spans="1:19">
      <c r="A18" s="1"/>
      <c r="B18" s="1"/>
      <c r="C18" s="1">
        <v>2017</v>
      </c>
      <c r="D18" s="47">
        <v>188</v>
      </c>
      <c r="E18" s="18" t="s">
        <v>193</v>
      </c>
      <c r="F18" s="18" t="s">
        <v>193</v>
      </c>
      <c r="G18" s="18" t="s">
        <v>193</v>
      </c>
      <c r="H18" s="5">
        <v>68</v>
      </c>
      <c r="I18" s="18" t="s">
        <v>193</v>
      </c>
      <c r="J18" s="18" t="s">
        <v>193</v>
      </c>
      <c r="K18" s="18" t="s">
        <v>193</v>
      </c>
      <c r="L18" s="94">
        <f>D18/S16*100</f>
        <v>1.5948489771334288E-2</v>
      </c>
      <c r="M18" s="94">
        <f>H18/S16*100</f>
        <v>5.7686026832485717E-3</v>
      </c>
      <c r="N18" s="5"/>
      <c r="O18" s="75"/>
      <c r="P18" s="21"/>
      <c r="Q18" s="21"/>
      <c r="R18" s="21"/>
      <c r="S18" s="21"/>
    </row>
    <row r="19" spans="1:19">
      <c r="A19" s="1" t="s">
        <v>219</v>
      </c>
      <c r="B19" s="1" t="s">
        <v>220</v>
      </c>
      <c r="C19" s="1">
        <v>2015</v>
      </c>
      <c r="D19" s="47">
        <v>37202</v>
      </c>
      <c r="E19" s="5" t="s">
        <v>192</v>
      </c>
      <c r="F19" s="5" t="s">
        <v>192</v>
      </c>
      <c r="G19" s="5" t="s">
        <v>192</v>
      </c>
      <c r="H19" s="18">
        <v>22389</v>
      </c>
      <c r="I19" s="5" t="s">
        <v>192</v>
      </c>
      <c r="J19" s="5" t="s">
        <v>192</v>
      </c>
      <c r="K19" s="5" t="s">
        <v>192</v>
      </c>
      <c r="L19" s="94">
        <f>D19/S19*100</f>
        <v>0.17257955687014109</v>
      </c>
      <c r="M19" s="94">
        <f>H19/S19*100</f>
        <v>0.10386225737233452</v>
      </c>
      <c r="N19" s="5"/>
      <c r="O19" s="75">
        <v>17677381</v>
      </c>
      <c r="P19" s="21">
        <v>525219</v>
      </c>
      <c r="Q19" s="21">
        <v>2130128</v>
      </c>
      <c r="R19" s="21">
        <v>1223707</v>
      </c>
      <c r="S19" s="21">
        <f>SUM(O19:R19)</f>
        <v>21556435</v>
      </c>
    </row>
    <row r="20" spans="1:19">
      <c r="A20" s="1"/>
      <c r="B20" s="1"/>
      <c r="C20" s="1">
        <v>2016</v>
      </c>
      <c r="D20" s="47">
        <v>38013</v>
      </c>
      <c r="E20" s="18" t="s">
        <v>192</v>
      </c>
      <c r="F20" s="18" t="s">
        <v>192</v>
      </c>
      <c r="G20" s="18" t="s">
        <v>192</v>
      </c>
      <c r="H20" s="18">
        <v>22352</v>
      </c>
      <c r="I20" s="18" t="s">
        <v>192</v>
      </c>
      <c r="J20" s="18" t="s">
        <v>192</v>
      </c>
      <c r="K20" s="18" t="s">
        <v>192</v>
      </c>
      <c r="L20" s="94">
        <f>D20/S19*100</f>
        <v>0.17634177450956059</v>
      </c>
      <c r="M20" s="94">
        <f>H20/S19*100</f>
        <v>0.10369061489063475</v>
      </c>
      <c r="N20" s="5"/>
      <c r="O20" s="75"/>
      <c r="P20" s="21"/>
      <c r="Q20" s="21"/>
      <c r="R20" s="21"/>
      <c r="S20" s="21"/>
    </row>
    <row r="21" spans="1:19">
      <c r="A21" s="1"/>
      <c r="B21" s="1"/>
      <c r="C21" s="1">
        <v>2017</v>
      </c>
      <c r="D21" s="47">
        <v>30760</v>
      </c>
      <c r="E21" s="18" t="s">
        <v>192</v>
      </c>
      <c r="F21" s="18" t="s">
        <v>192</v>
      </c>
      <c r="G21" s="18" t="s">
        <v>192</v>
      </c>
      <c r="H21" s="18">
        <v>19021</v>
      </c>
      <c r="I21" s="18" t="s">
        <v>192</v>
      </c>
      <c r="J21" s="18" t="s">
        <v>192</v>
      </c>
      <c r="K21" s="18" t="s">
        <v>192</v>
      </c>
      <c r="L21" s="94">
        <f>D21/S19*100</f>
        <v>0.14269520911041181</v>
      </c>
      <c r="M21" s="94">
        <f>H21/S19*100</f>
        <v>8.8238152551662646E-2</v>
      </c>
      <c r="N21" s="5"/>
      <c r="O21" s="75"/>
      <c r="P21" s="21"/>
      <c r="Q21" s="21"/>
      <c r="R21" s="21"/>
      <c r="S21" s="21"/>
    </row>
    <row r="22" spans="1:19">
      <c r="A22" s="10" t="s">
        <v>228</v>
      </c>
      <c r="B22" s="10" t="s">
        <v>229</v>
      </c>
      <c r="C22" s="1">
        <v>2015</v>
      </c>
      <c r="D22" s="47">
        <v>5927</v>
      </c>
      <c r="E22" s="18">
        <v>554</v>
      </c>
      <c r="F22" s="18">
        <v>404</v>
      </c>
      <c r="G22" s="18">
        <v>4982</v>
      </c>
      <c r="H22" s="18">
        <v>1696</v>
      </c>
      <c r="I22" s="18">
        <v>82</v>
      </c>
      <c r="J22" s="18">
        <v>144</v>
      </c>
      <c r="K22" s="18">
        <v>1559</v>
      </c>
      <c r="L22" s="94">
        <f>D22/S22*100</f>
        <v>6.0730669777213635E-2</v>
      </c>
      <c r="M22" s="94">
        <f>H22/S22*100</f>
        <v>1.7377967933550585E-2</v>
      </c>
      <c r="N22" s="5"/>
      <c r="O22" s="21">
        <v>7620664</v>
      </c>
      <c r="P22" s="21">
        <v>485204</v>
      </c>
      <c r="Q22" s="21">
        <v>1450951</v>
      </c>
      <c r="R22" s="21">
        <v>202665</v>
      </c>
      <c r="S22" s="21">
        <f>SUM(O22:R22)</f>
        <v>9759484</v>
      </c>
    </row>
    <row r="23" spans="1:19">
      <c r="A23" s="1"/>
      <c r="B23" s="1"/>
      <c r="C23" s="1">
        <v>2016</v>
      </c>
      <c r="D23" s="47">
        <v>5259</v>
      </c>
      <c r="E23" s="18">
        <v>924</v>
      </c>
      <c r="F23" s="18">
        <v>396</v>
      </c>
      <c r="G23" s="18">
        <v>4072</v>
      </c>
      <c r="H23" s="18">
        <v>1397</v>
      </c>
      <c r="I23" s="18">
        <v>77</v>
      </c>
      <c r="J23" s="18">
        <v>94</v>
      </c>
      <c r="K23" s="18">
        <v>1282</v>
      </c>
      <c r="L23" s="94">
        <f>D23/S22*100</f>
        <v>5.3886045614706682E-2</v>
      </c>
      <c r="M23" s="94">
        <f>H23/S22*100</f>
        <v>1.431428136979373E-2</v>
      </c>
      <c r="N23" s="5"/>
      <c r="O23" s="75"/>
      <c r="P23" s="21"/>
      <c r="Q23" s="21"/>
      <c r="R23" s="21"/>
      <c r="S23" s="21"/>
    </row>
    <row r="24" spans="1:19">
      <c r="A24" s="1"/>
      <c r="B24" s="1"/>
      <c r="C24" s="1">
        <v>2017</v>
      </c>
      <c r="D24" s="47">
        <v>4537</v>
      </c>
      <c r="E24" s="18">
        <v>567</v>
      </c>
      <c r="F24" s="18">
        <v>336</v>
      </c>
      <c r="G24" s="18">
        <v>3627</v>
      </c>
      <c r="H24" s="18">
        <v>1158</v>
      </c>
      <c r="I24" s="18">
        <v>111</v>
      </c>
      <c r="J24" s="18">
        <v>74</v>
      </c>
      <c r="K24" s="18">
        <v>1028</v>
      </c>
      <c r="L24" s="94">
        <f>D24/S22*100</f>
        <v>4.6488113510919221E-2</v>
      </c>
      <c r="M24" s="94">
        <f>H24/S22*100</f>
        <v>1.1865381407459658E-2</v>
      </c>
      <c r="N24" s="5"/>
      <c r="O24" s="75"/>
      <c r="P24" s="21"/>
      <c r="Q24" s="21"/>
      <c r="R24" s="21"/>
      <c r="S24" s="21"/>
    </row>
    <row r="25" spans="1:19">
      <c r="A25" s="1" t="s">
        <v>237</v>
      </c>
      <c r="B25" s="1" t="s">
        <v>238</v>
      </c>
      <c r="C25" s="1">
        <v>2015</v>
      </c>
      <c r="D25" s="6" t="s">
        <v>192</v>
      </c>
      <c r="E25" s="5" t="s">
        <v>192</v>
      </c>
      <c r="F25" s="5" t="s">
        <v>192</v>
      </c>
      <c r="G25" s="5" t="s">
        <v>192</v>
      </c>
      <c r="H25" s="5" t="s">
        <v>192</v>
      </c>
      <c r="I25" s="5" t="s">
        <v>192</v>
      </c>
      <c r="J25" s="5" t="s">
        <v>192</v>
      </c>
      <c r="K25" s="5" t="s">
        <v>192</v>
      </c>
      <c r="L25" s="5" t="s">
        <v>192</v>
      </c>
      <c r="M25" s="5" t="s">
        <v>192</v>
      </c>
      <c r="N25" s="5"/>
      <c r="O25" s="75">
        <v>596000</v>
      </c>
      <c r="P25" s="21">
        <v>285000</v>
      </c>
      <c r="Q25" s="21">
        <v>202000</v>
      </c>
      <c r="R25" s="21">
        <v>268000</v>
      </c>
      <c r="S25" s="21">
        <f>SUM(O25:R25)</f>
        <v>1351000</v>
      </c>
    </row>
    <row r="26" spans="1:19">
      <c r="A26" s="1"/>
      <c r="B26" s="1"/>
      <c r="C26" s="1">
        <v>2016</v>
      </c>
      <c r="D26" s="47" t="s">
        <v>192</v>
      </c>
      <c r="E26" s="18" t="s">
        <v>192</v>
      </c>
      <c r="F26" s="18" t="s">
        <v>192</v>
      </c>
      <c r="G26" s="18" t="s">
        <v>192</v>
      </c>
      <c r="H26" s="18" t="s">
        <v>192</v>
      </c>
      <c r="I26" s="18" t="s">
        <v>192</v>
      </c>
      <c r="J26" s="18" t="s">
        <v>192</v>
      </c>
      <c r="K26" s="18" t="s">
        <v>192</v>
      </c>
      <c r="L26" s="18" t="s">
        <v>192</v>
      </c>
      <c r="M26" s="18" t="s">
        <v>192</v>
      </c>
      <c r="N26" s="5"/>
    </row>
    <row r="27" spans="1:19">
      <c r="A27" s="1"/>
      <c r="B27" s="1"/>
      <c r="C27" s="1">
        <v>2017</v>
      </c>
      <c r="D27" s="47" t="s">
        <v>192</v>
      </c>
      <c r="E27" s="18" t="s">
        <v>192</v>
      </c>
      <c r="F27" s="18" t="s">
        <v>192</v>
      </c>
      <c r="G27" s="18" t="s">
        <v>192</v>
      </c>
      <c r="H27" s="18" t="s">
        <v>192</v>
      </c>
      <c r="I27" s="18" t="s">
        <v>192</v>
      </c>
      <c r="J27" s="18" t="s">
        <v>192</v>
      </c>
      <c r="K27" s="18" t="s">
        <v>192</v>
      </c>
      <c r="L27" s="18" t="s">
        <v>192</v>
      </c>
      <c r="M27" s="18" t="s">
        <v>192</v>
      </c>
      <c r="N27" s="5"/>
    </row>
    <row r="28" spans="1:19">
      <c r="A28" s="1"/>
      <c r="B28" s="1"/>
      <c r="C28" s="1"/>
      <c r="D28" s="47"/>
      <c r="E28" s="18"/>
      <c r="F28" s="18"/>
      <c r="G28" s="18"/>
      <c r="H28" s="18"/>
      <c r="I28" s="18"/>
      <c r="J28" s="18"/>
      <c r="K28" s="18"/>
      <c r="L28" s="18"/>
      <c r="M28" s="18"/>
      <c r="N28" s="18"/>
    </row>
    <row r="29" spans="1:19">
      <c r="A29" s="1"/>
      <c r="B29" s="1"/>
      <c r="C29" s="10" t="s">
        <v>239</v>
      </c>
      <c r="D29" s="82" t="s">
        <v>247</v>
      </c>
      <c r="E29" s="18"/>
      <c r="F29" s="18"/>
      <c r="G29" s="18"/>
      <c r="H29" s="18"/>
      <c r="I29" s="18"/>
      <c r="J29" s="18"/>
      <c r="K29" s="18"/>
      <c r="L29" s="18"/>
      <c r="M29" s="18"/>
      <c r="N29" s="18"/>
    </row>
    <row r="30" spans="1:19">
      <c r="A30" s="1"/>
      <c r="B30" s="1"/>
      <c r="C30" s="1"/>
      <c r="D30" s="72" t="s">
        <v>259</v>
      </c>
      <c r="E30" s="18"/>
      <c r="F30" s="18"/>
      <c r="G30" s="18"/>
      <c r="H30" s="18"/>
      <c r="I30" s="18"/>
      <c r="J30" s="18"/>
      <c r="K30" s="18"/>
      <c r="L30" s="18"/>
      <c r="M30" s="18"/>
      <c r="N30" s="18"/>
    </row>
    <row r="31" spans="1:19">
      <c r="A31" s="10"/>
      <c r="B31" s="1"/>
      <c r="C31" s="1"/>
      <c r="D31" s="47"/>
      <c r="E31" s="18"/>
      <c r="F31" s="18"/>
      <c r="G31" s="18"/>
      <c r="H31" s="18"/>
      <c r="I31" s="18"/>
      <c r="J31" s="18"/>
      <c r="K31" s="18"/>
      <c r="L31" s="18"/>
      <c r="M31" s="18"/>
      <c r="N31" s="18"/>
    </row>
    <row r="32" spans="1:19">
      <c r="A32" s="10"/>
      <c r="B32" s="1"/>
      <c r="C32" s="1"/>
      <c r="D32" s="47"/>
      <c r="E32" s="18"/>
      <c r="F32" s="18"/>
      <c r="G32" s="18"/>
      <c r="H32" s="18"/>
      <c r="I32" s="18"/>
      <c r="J32" s="18"/>
      <c r="K32" s="18"/>
      <c r="L32" s="18"/>
      <c r="M32" s="18"/>
      <c r="N32" s="18"/>
    </row>
    <row r="33" spans="1:19">
      <c r="A33" s="37" t="s">
        <v>270</v>
      </c>
      <c r="B33" s="1"/>
      <c r="C33" s="1"/>
      <c r="D33" s="47"/>
      <c r="E33" s="18"/>
      <c r="F33" s="18"/>
      <c r="G33" s="18"/>
      <c r="H33" s="18"/>
      <c r="I33" s="18"/>
      <c r="J33" s="18"/>
      <c r="K33" s="18"/>
      <c r="L33" s="18"/>
      <c r="M33" s="18"/>
      <c r="N33" s="18"/>
    </row>
    <row r="34" spans="1:19">
      <c r="A34" s="37"/>
      <c r="B34" s="1"/>
      <c r="C34" s="1"/>
      <c r="D34" s="47"/>
      <c r="E34" s="18"/>
      <c r="F34" s="18"/>
      <c r="G34" s="18"/>
      <c r="H34" s="18"/>
      <c r="I34" s="18"/>
      <c r="J34" s="18"/>
      <c r="K34" s="18"/>
      <c r="L34" s="18"/>
      <c r="M34" s="18"/>
      <c r="N34" s="18"/>
    </row>
    <row r="35" spans="1:19">
      <c r="A35" s="37"/>
      <c r="B35" s="1"/>
      <c r="C35" s="1"/>
      <c r="D35" s="47"/>
      <c r="E35" s="18"/>
      <c r="F35" s="18"/>
      <c r="G35" s="18"/>
      <c r="H35" s="18"/>
      <c r="I35" s="18"/>
      <c r="J35" s="18"/>
      <c r="K35" s="18"/>
      <c r="L35" s="18"/>
      <c r="M35" s="18"/>
      <c r="N35" s="18"/>
    </row>
    <row r="36" spans="1:19">
      <c r="A36" s="37"/>
      <c r="B36" s="1"/>
      <c r="C36" s="1"/>
      <c r="D36" s="47"/>
      <c r="E36" s="18"/>
      <c r="F36" s="18"/>
      <c r="G36" s="18"/>
      <c r="H36" s="18"/>
      <c r="I36" s="18"/>
      <c r="J36" s="18"/>
      <c r="K36" s="18"/>
      <c r="L36" s="18"/>
      <c r="M36" s="18"/>
      <c r="N36" s="18"/>
    </row>
    <row r="37" spans="1:19" ht="15.75" thickBot="1">
      <c r="A37" s="10" t="s">
        <v>271</v>
      </c>
      <c r="B37" s="10" t="s">
        <v>271</v>
      </c>
      <c r="C37" s="11" t="s">
        <v>272</v>
      </c>
      <c r="D37" s="63" t="s">
        <v>107</v>
      </c>
      <c r="E37" s="64" t="s">
        <v>108</v>
      </c>
      <c r="F37" s="64" t="s">
        <v>109</v>
      </c>
      <c r="G37" s="64" t="s">
        <v>110</v>
      </c>
      <c r="H37" s="64" t="s">
        <v>111</v>
      </c>
      <c r="I37" s="64" t="s">
        <v>112</v>
      </c>
      <c r="J37" s="64" t="s">
        <v>113</v>
      </c>
      <c r="K37" s="61" t="s">
        <v>159</v>
      </c>
      <c r="L37" s="61" t="s">
        <v>154</v>
      </c>
      <c r="M37" s="61" t="s">
        <v>354</v>
      </c>
      <c r="N37" s="61" t="s">
        <v>355</v>
      </c>
      <c r="O37" s="60" t="s">
        <v>184</v>
      </c>
      <c r="P37" s="61" t="s">
        <v>185</v>
      </c>
      <c r="Q37" s="61" t="s">
        <v>186</v>
      </c>
      <c r="R37" s="61" t="s">
        <v>356</v>
      </c>
      <c r="S37" s="61" t="s">
        <v>357</v>
      </c>
    </row>
    <row r="38" spans="1:19">
      <c r="A38" s="4"/>
      <c r="B38" s="4" t="s">
        <v>191</v>
      </c>
      <c r="C38" s="4" t="s">
        <v>274</v>
      </c>
      <c r="D38" s="95" t="e">
        <f t="shared" ref="D38:K38" si="0">_xlfn.AGGREGATE(1,6,D7:D9)</f>
        <v>#DIV/0!</v>
      </c>
      <c r="E38" s="97" t="e">
        <f t="shared" si="0"/>
        <v>#DIV/0!</v>
      </c>
      <c r="F38" s="97" t="e">
        <f t="shared" si="0"/>
        <v>#DIV/0!</v>
      </c>
      <c r="G38" s="97" t="e">
        <f t="shared" si="0"/>
        <v>#DIV/0!</v>
      </c>
      <c r="H38" s="97" t="e">
        <f t="shared" si="0"/>
        <v>#DIV/0!</v>
      </c>
      <c r="I38" s="97" t="e">
        <f t="shared" si="0"/>
        <v>#DIV/0!</v>
      </c>
      <c r="J38" s="97" t="e">
        <f t="shared" si="0"/>
        <v>#DIV/0!</v>
      </c>
      <c r="K38" s="97" t="e">
        <f t="shared" si="0"/>
        <v>#DIV/0!</v>
      </c>
      <c r="L38" s="5" t="e">
        <f t="shared" ref="L38:L44" si="1">D38/S38*100</f>
        <v>#DIV/0!</v>
      </c>
      <c r="M38" s="5" t="e">
        <f t="shared" ref="M38:M44" si="2">H38/S38*100</f>
        <v>#DIV/0!</v>
      </c>
      <c r="N38" s="5" t="e">
        <f>((D38-H38)*100)/S38</f>
        <v>#DIV/0!</v>
      </c>
      <c r="O38" s="75">
        <v>375228</v>
      </c>
      <c r="P38" s="21">
        <v>181905</v>
      </c>
      <c r="Q38" s="21">
        <v>85559</v>
      </c>
      <c r="R38" s="21">
        <f>R7</f>
        <v>42117</v>
      </c>
      <c r="S38" s="21">
        <f>SUM(O38:R38)</f>
        <v>684809</v>
      </c>
    </row>
    <row r="39" spans="1:19">
      <c r="A39" s="4"/>
      <c r="B39" s="4" t="s">
        <v>198</v>
      </c>
      <c r="C39" s="4" t="s">
        <v>274</v>
      </c>
      <c r="D39" s="95" t="e">
        <f t="shared" ref="D39:K39" si="3">_xlfn.AGGREGATE(1,6,D10:D12)</f>
        <v>#DIV/0!</v>
      </c>
      <c r="E39" s="97" t="e">
        <f t="shared" si="3"/>
        <v>#DIV/0!</v>
      </c>
      <c r="F39" s="97" t="e">
        <f t="shared" si="3"/>
        <v>#DIV/0!</v>
      </c>
      <c r="G39" s="97" t="e">
        <f t="shared" si="3"/>
        <v>#DIV/0!</v>
      </c>
      <c r="H39" s="97" t="e">
        <f t="shared" si="3"/>
        <v>#DIV/0!</v>
      </c>
      <c r="I39" s="97" t="e">
        <f t="shared" si="3"/>
        <v>#DIV/0!</v>
      </c>
      <c r="J39" s="97" t="e">
        <f t="shared" si="3"/>
        <v>#DIV/0!</v>
      </c>
      <c r="K39" s="97" t="e">
        <f t="shared" si="3"/>
        <v>#DIV/0!</v>
      </c>
      <c r="L39" s="5" t="e">
        <f t="shared" si="1"/>
        <v>#DIV/0!</v>
      </c>
      <c r="M39" s="5" t="e">
        <f t="shared" si="2"/>
        <v>#DIV/0!</v>
      </c>
      <c r="N39" s="5" t="e">
        <f t="shared" ref="N39:N44" si="4">((D39-H39)*100)/S39</f>
        <v>#DIV/0!</v>
      </c>
      <c r="O39" s="75">
        <v>5333783</v>
      </c>
      <c r="P39" s="21">
        <v>387581</v>
      </c>
      <c r="Q39" s="21">
        <v>607739</v>
      </c>
      <c r="R39" s="21">
        <f>R10</f>
        <v>239256</v>
      </c>
      <c r="S39" s="21">
        <f t="shared" ref="S39:S44" si="5">SUM(O39:R39)</f>
        <v>6568359</v>
      </c>
    </row>
    <row r="40" spans="1:19">
      <c r="A40" s="4"/>
      <c r="B40" s="4" t="s">
        <v>205</v>
      </c>
      <c r="C40" s="4" t="s">
        <v>274</v>
      </c>
      <c r="D40" s="96" t="e">
        <f>_xlfn.AGGREGATE(1,6,D13:D15)</f>
        <v>#DIV/0!</v>
      </c>
      <c r="E40" s="97" t="e">
        <f t="shared" ref="E40:K40" si="6">_xlfn.AGGREGATE(1,6,E13:E15)</f>
        <v>#DIV/0!</v>
      </c>
      <c r="F40" s="97" t="e">
        <f t="shared" si="6"/>
        <v>#DIV/0!</v>
      </c>
      <c r="G40" s="97" t="e">
        <f t="shared" si="6"/>
        <v>#DIV/0!</v>
      </c>
      <c r="H40" s="97" t="e">
        <f t="shared" si="6"/>
        <v>#DIV/0!</v>
      </c>
      <c r="I40" s="97" t="e">
        <f t="shared" si="6"/>
        <v>#DIV/0!</v>
      </c>
      <c r="J40" s="97" t="e">
        <f t="shared" si="6"/>
        <v>#DIV/0!</v>
      </c>
      <c r="K40" s="97" t="e">
        <f t="shared" si="6"/>
        <v>#DIV/0!</v>
      </c>
      <c r="L40" s="5" t="e">
        <f t="shared" si="1"/>
        <v>#DIV/0!</v>
      </c>
      <c r="M40" s="5" t="e">
        <f t="shared" si="2"/>
        <v>#DIV/0!</v>
      </c>
      <c r="N40" s="5" t="e">
        <f t="shared" si="4"/>
        <v>#DIV/0!</v>
      </c>
      <c r="O40" s="75">
        <v>1966308</v>
      </c>
      <c r="P40" s="21">
        <v>212499</v>
      </c>
      <c r="Q40" s="21">
        <v>81690</v>
      </c>
      <c r="R40" s="21">
        <f>R13</f>
        <v>129136</v>
      </c>
      <c r="S40" s="21">
        <f t="shared" si="5"/>
        <v>2389633</v>
      </c>
    </row>
    <row r="41" spans="1:19">
      <c r="A41" s="4"/>
      <c r="B41" s="4" t="s">
        <v>213</v>
      </c>
      <c r="C41" s="4" t="s">
        <v>274</v>
      </c>
      <c r="D41" s="96">
        <f>_xlfn.AGGREGATE(1,6,D16:D18)</f>
        <v>173.66666666666666</v>
      </c>
      <c r="E41" s="97" t="e">
        <f t="shared" ref="E41:K41" si="7">_xlfn.AGGREGATE(1,6,E16:E18)</f>
        <v>#DIV/0!</v>
      </c>
      <c r="F41" s="97" t="e">
        <f t="shared" si="7"/>
        <v>#DIV/0!</v>
      </c>
      <c r="G41" s="97" t="e">
        <f t="shared" si="7"/>
        <v>#DIV/0!</v>
      </c>
      <c r="H41" s="97">
        <f t="shared" si="7"/>
        <v>86.333333333333329</v>
      </c>
      <c r="I41" s="97" t="e">
        <f t="shared" si="7"/>
        <v>#DIV/0!</v>
      </c>
      <c r="J41" s="97" t="e">
        <f t="shared" si="7"/>
        <v>#DIV/0!</v>
      </c>
      <c r="K41" s="97" t="e">
        <f t="shared" si="7"/>
        <v>#DIV/0!</v>
      </c>
      <c r="L41" s="5">
        <f t="shared" si="1"/>
        <v>1.4732558813590715E-2</v>
      </c>
      <c r="M41" s="5">
        <f t="shared" si="2"/>
        <v>7.3238632105949997E-3</v>
      </c>
      <c r="N41" s="5">
        <f t="shared" si="4"/>
        <v>7.4086956029957131E-3</v>
      </c>
      <c r="O41" s="75">
        <v>914646</v>
      </c>
      <c r="P41" s="21">
        <v>92546</v>
      </c>
      <c r="Q41" s="21">
        <v>91459</v>
      </c>
      <c r="R41" s="21">
        <f>R16</f>
        <v>80144</v>
      </c>
      <c r="S41" s="21">
        <f t="shared" si="5"/>
        <v>1178795</v>
      </c>
    </row>
    <row r="42" spans="1:19">
      <c r="A42" s="4"/>
      <c r="B42" s="4" t="s">
        <v>220</v>
      </c>
      <c r="C42" s="4" t="s">
        <v>274</v>
      </c>
      <c r="D42" s="95">
        <f t="shared" ref="D42:K42" si="8">_xlfn.AGGREGATE(1,6,D19:D21)</f>
        <v>35325</v>
      </c>
      <c r="E42" s="97" t="e">
        <f t="shared" si="8"/>
        <v>#DIV/0!</v>
      </c>
      <c r="F42" s="97" t="e">
        <f t="shared" si="8"/>
        <v>#DIV/0!</v>
      </c>
      <c r="G42" s="97" t="e">
        <f t="shared" si="8"/>
        <v>#DIV/0!</v>
      </c>
      <c r="H42" s="97">
        <f t="shared" si="8"/>
        <v>21254</v>
      </c>
      <c r="I42" s="97" t="e">
        <f t="shared" si="8"/>
        <v>#DIV/0!</v>
      </c>
      <c r="J42" s="97" t="e">
        <f t="shared" si="8"/>
        <v>#DIV/0!</v>
      </c>
      <c r="K42" s="97" t="e">
        <f t="shared" si="8"/>
        <v>#DIV/0!</v>
      </c>
      <c r="L42" s="5">
        <f t="shared" si="1"/>
        <v>0.16387218016337118</v>
      </c>
      <c r="M42" s="5">
        <f t="shared" si="2"/>
        <v>9.8597008271543982E-2</v>
      </c>
      <c r="N42" s="5">
        <f t="shared" si="4"/>
        <v>6.5275171891827202E-2</v>
      </c>
      <c r="O42" s="75">
        <v>17677381</v>
      </c>
      <c r="P42" s="21">
        <v>525219</v>
      </c>
      <c r="Q42" s="21">
        <v>2130128</v>
      </c>
      <c r="R42" s="21">
        <f>R19</f>
        <v>1223707</v>
      </c>
      <c r="S42" s="21">
        <f t="shared" si="5"/>
        <v>21556435</v>
      </c>
    </row>
    <row r="43" spans="1:19">
      <c r="A43" s="4"/>
      <c r="B43" s="4" t="s">
        <v>229</v>
      </c>
      <c r="C43" s="4" t="s">
        <v>274</v>
      </c>
      <c r="D43" s="95">
        <f>_xlfn.AGGREGATE(1,6,D22:D24)</f>
        <v>5241</v>
      </c>
      <c r="E43" s="97">
        <f t="shared" ref="E43:K43" si="9">_xlfn.AGGREGATE(1,6,E22:E24)</f>
        <v>681.66666666666663</v>
      </c>
      <c r="F43" s="97">
        <f t="shared" si="9"/>
        <v>378.66666666666669</v>
      </c>
      <c r="G43" s="97">
        <f t="shared" si="9"/>
        <v>4227</v>
      </c>
      <c r="H43" s="97">
        <f t="shared" si="9"/>
        <v>1417</v>
      </c>
      <c r="I43" s="97">
        <f t="shared" si="9"/>
        <v>90</v>
      </c>
      <c r="J43" s="97">
        <f t="shared" si="9"/>
        <v>104</v>
      </c>
      <c r="K43" s="97">
        <f t="shared" si="9"/>
        <v>1289.6666666666667</v>
      </c>
      <c r="L43" s="5">
        <f t="shared" si="1"/>
        <v>5.3701609634279841E-2</v>
      </c>
      <c r="M43" s="5">
        <f t="shared" si="2"/>
        <v>1.4519210236934657E-2</v>
      </c>
      <c r="N43" s="5">
        <f t="shared" si="4"/>
        <v>3.9182399397345184E-2</v>
      </c>
      <c r="O43">
        <v>7620664</v>
      </c>
      <c r="P43">
        <v>485204</v>
      </c>
      <c r="Q43">
        <v>1450951</v>
      </c>
      <c r="R43">
        <f>R22</f>
        <v>202665</v>
      </c>
      <c r="S43" s="21">
        <f t="shared" si="5"/>
        <v>9759484</v>
      </c>
    </row>
    <row r="44" spans="1:19">
      <c r="A44" s="4"/>
      <c r="B44" s="4" t="s">
        <v>238</v>
      </c>
      <c r="C44" s="4" t="s">
        <v>274</v>
      </c>
      <c r="D44" s="95" t="e">
        <f t="shared" ref="D44:K44" si="10">_xlfn.AGGREGATE(1,6,D25:D27)</f>
        <v>#DIV/0!</v>
      </c>
      <c r="E44" s="97" t="e">
        <f t="shared" si="10"/>
        <v>#DIV/0!</v>
      </c>
      <c r="F44" s="97" t="e">
        <f t="shared" si="10"/>
        <v>#DIV/0!</v>
      </c>
      <c r="G44" s="97" t="e">
        <f t="shared" si="10"/>
        <v>#DIV/0!</v>
      </c>
      <c r="H44" s="97" t="e">
        <f t="shared" si="10"/>
        <v>#DIV/0!</v>
      </c>
      <c r="I44" s="97" t="e">
        <f t="shared" si="10"/>
        <v>#DIV/0!</v>
      </c>
      <c r="J44" s="97" t="e">
        <f t="shared" si="10"/>
        <v>#DIV/0!</v>
      </c>
      <c r="K44" s="97" t="e">
        <f t="shared" si="10"/>
        <v>#DIV/0!</v>
      </c>
      <c r="L44" s="5" t="e">
        <f t="shared" si="1"/>
        <v>#DIV/0!</v>
      </c>
      <c r="M44" s="5" t="e">
        <f t="shared" si="2"/>
        <v>#DIV/0!</v>
      </c>
      <c r="N44" s="5" t="e">
        <f t="shared" si="4"/>
        <v>#DIV/0!</v>
      </c>
      <c r="O44" s="75">
        <v>596000</v>
      </c>
      <c r="P44" s="21">
        <v>285000</v>
      </c>
      <c r="Q44" s="21">
        <v>202000</v>
      </c>
      <c r="R44" s="21">
        <f>R25</f>
        <v>268000</v>
      </c>
      <c r="S44" s="21">
        <f t="shared" si="5"/>
        <v>1351000</v>
      </c>
    </row>
    <row r="47" spans="1:19">
      <c r="D47" s="43">
        <f>379/5241</f>
        <v>7.2314443808433507E-2</v>
      </c>
    </row>
  </sheetData>
  <mergeCells count="3">
    <mergeCell ref="H4:K4"/>
    <mergeCell ref="D4:G4"/>
    <mergeCell ref="D3:K3"/>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AF5B-97B6-45AC-BFA2-D6178D1CAF24}">
  <dimension ref="A1:J24"/>
  <sheetViews>
    <sheetView topLeftCell="A5" workbookViewId="0" xr3:uid="{21ADB298-87D7-5EA4-926F-4B4B504E7D8E}">
      <selection activeCell="D28" sqref="D28"/>
    </sheetView>
  </sheetViews>
  <sheetFormatPr defaultColWidth="11.42578125" defaultRowHeight="15"/>
  <cols>
    <col min="4" max="4" width="17" customWidth="1"/>
  </cols>
  <sheetData>
    <row r="1" spans="1:5">
      <c r="A1" t="s">
        <v>152</v>
      </c>
      <c r="C1" t="s">
        <v>153</v>
      </c>
      <c r="D1" t="s">
        <v>354</v>
      </c>
      <c r="E1" t="s">
        <v>355</v>
      </c>
    </row>
    <row r="2" spans="1:5">
      <c r="A2" t="s">
        <v>229</v>
      </c>
      <c r="B2">
        <v>2015</v>
      </c>
      <c r="C2" t="s">
        <v>358</v>
      </c>
      <c r="D2" s="18">
        <v>1696</v>
      </c>
      <c r="E2" s="18">
        <v>4231</v>
      </c>
    </row>
    <row r="3" spans="1:5">
      <c r="C3" t="s">
        <v>359</v>
      </c>
      <c r="D3" s="18">
        <v>82</v>
      </c>
      <c r="E3" s="18">
        <v>472</v>
      </c>
    </row>
    <row r="4" spans="1:5">
      <c r="C4" t="s">
        <v>360</v>
      </c>
      <c r="D4" s="18">
        <v>144</v>
      </c>
      <c r="E4" s="18">
        <v>260</v>
      </c>
    </row>
    <row r="5" spans="1:5">
      <c r="C5" t="s">
        <v>361</v>
      </c>
      <c r="D5" s="18">
        <v>1559</v>
      </c>
      <c r="E5" s="18">
        <v>3423</v>
      </c>
    </row>
    <row r="6" spans="1:5">
      <c r="B6">
        <v>2016</v>
      </c>
      <c r="C6" t="s">
        <v>358</v>
      </c>
      <c r="D6" s="18">
        <v>1397</v>
      </c>
      <c r="E6" s="18">
        <v>3862</v>
      </c>
    </row>
    <row r="7" spans="1:5">
      <c r="C7" t="s">
        <v>359</v>
      </c>
      <c r="D7" s="18">
        <v>77</v>
      </c>
      <c r="E7" s="18">
        <v>847</v>
      </c>
    </row>
    <row r="8" spans="1:5">
      <c r="C8" t="s">
        <v>360</v>
      </c>
      <c r="D8" s="18">
        <v>94</v>
      </c>
      <c r="E8" s="18">
        <v>302</v>
      </c>
    </row>
    <row r="9" spans="1:5">
      <c r="C9" t="s">
        <v>361</v>
      </c>
      <c r="D9" s="18">
        <v>1282</v>
      </c>
      <c r="E9" s="18">
        <v>2790</v>
      </c>
    </row>
    <row r="10" spans="1:5">
      <c r="B10">
        <v>2017</v>
      </c>
      <c r="C10" t="s">
        <v>358</v>
      </c>
      <c r="D10" s="18">
        <v>1158</v>
      </c>
      <c r="E10" s="18">
        <v>3379</v>
      </c>
    </row>
    <row r="11" spans="1:5">
      <c r="C11" t="s">
        <v>359</v>
      </c>
      <c r="D11" s="18">
        <v>111</v>
      </c>
      <c r="E11" s="18">
        <v>456</v>
      </c>
    </row>
    <row r="12" spans="1:5">
      <c r="C12" t="s">
        <v>360</v>
      </c>
      <c r="D12" s="18">
        <v>74</v>
      </c>
      <c r="E12" s="18">
        <v>262</v>
      </c>
    </row>
    <row r="13" spans="1:5">
      <c r="C13" t="s">
        <v>361</v>
      </c>
      <c r="D13" s="18">
        <v>1028</v>
      </c>
      <c r="E13" s="18">
        <v>2599</v>
      </c>
    </row>
    <row r="17" spans="1:10">
      <c r="B17" t="s">
        <v>153</v>
      </c>
      <c r="C17" t="s">
        <v>354</v>
      </c>
      <c r="D17" t="s">
        <v>355</v>
      </c>
    </row>
    <row r="18" spans="1:10">
      <c r="A18" s="2" t="s">
        <v>213</v>
      </c>
      <c r="B18" s="2">
        <v>2015</v>
      </c>
      <c r="C18" s="18">
        <v>113</v>
      </c>
      <c r="D18" s="18">
        <v>36</v>
      </c>
      <c r="E18" s="5"/>
      <c r="F18" s="5"/>
      <c r="G18" s="5"/>
      <c r="H18" s="5"/>
      <c r="I18" s="5"/>
      <c r="J18" s="5"/>
    </row>
    <row r="19" spans="1:10">
      <c r="A19" s="2"/>
      <c r="B19" s="2">
        <v>2016</v>
      </c>
      <c r="C19" s="18">
        <v>78</v>
      </c>
      <c r="D19" s="18">
        <v>106</v>
      </c>
      <c r="E19" s="18"/>
      <c r="F19" s="5"/>
      <c r="G19" s="5"/>
      <c r="H19" s="18"/>
      <c r="I19" s="18"/>
      <c r="J19" s="18"/>
    </row>
    <row r="20" spans="1:10">
      <c r="A20" s="2"/>
      <c r="B20" s="2">
        <v>2017</v>
      </c>
      <c r="C20" s="18">
        <v>68</v>
      </c>
      <c r="D20" s="18">
        <v>120</v>
      </c>
      <c r="E20" s="18"/>
      <c r="F20" s="5"/>
      <c r="G20" s="5"/>
      <c r="H20" s="18"/>
      <c r="I20" s="18"/>
      <c r="J20" s="18"/>
    </row>
    <row r="21" spans="1:10">
      <c r="A21" s="2"/>
      <c r="B21" s="117" t="s">
        <v>153</v>
      </c>
      <c r="C21" t="s">
        <v>354</v>
      </c>
      <c r="D21" t="s">
        <v>355</v>
      </c>
      <c r="E21" s="18"/>
      <c r="F21" s="18"/>
      <c r="G21" s="5"/>
      <c r="H21" s="18"/>
      <c r="I21" s="18"/>
      <c r="J21" s="18"/>
    </row>
    <row r="22" spans="1:10">
      <c r="A22" s="2" t="s">
        <v>220</v>
      </c>
      <c r="B22" s="2">
        <v>2015</v>
      </c>
      <c r="C22" s="18">
        <v>22389</v>
      </c>
      <c r="D22" s="18">
        <v>14813</v>
      </c>
      <c r="E22" s="5"/>
      <c r="F22" s="5"/>
      <c r="G22" s="5"/>
      <c r="H22" s="5"/>
      <c r="I22" s="5"/>
      <c r="J22" s="5"/>
    </row>
    <row r="23" spans="1:10">
      <c r="A23" s="2"/>
      <c r="B23" s="2">
        <v>2016</v>
      </c>
      <c r="C23" s="18">
        <v>22352</v>
      </c>
      <c r="D23" s="18">
        <v>15661</v>
      </c>
      <c r="E23" s="18"/>
      <c r="F23" s="5"/>
      <c r="G23" s="5"/>
      <c r="H23" s="18"/>
      <c r="I23" s="18"/>
      <c r="J23" s="18"/>
    </row>
    <row r="24" spans="1:10">
      <c r="A24" s="2"/>
      <c r="B24" s="2">
        <v>2017</v>
      </c>
      <c r="C24" s="18">
        <v>19021</v>
      </c>
      <c r="D24" s="18">
        <v>11739</v>
      </c>
      <c r="E24" s="18"/>
      <c r="F24" s="5"/>
      <c r="G24" s="5"/>
      <c r="H24" s="18"/>
      <c r="I24" s="18"/>
      <c r="J24" s="18"/>
    </row>
  </sheetData>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AD56-0290-4C54-A8F2-B03EFAF205C1}">
  <dimension ref="A1:G49"/>
  <sheetViews>
    <sheetView workbookViewId="0" xr3:uid="{55B4B448-BA35-5AD5-A029-5ACC43946584}">
      <pane xSplit="3" ySplit="6" topLeftCell="D7" activePane="bottomRight" state="frozen"/>
      <selection pane="bottomRight" activeCell="G40" sqref="G40"/>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s>
  <sheetData>
    <row r="1" spans="1:7">
      <c r="A1" s="1"/>
      <c r="B1" s="1"/>
      <c r="C1" s="10" t="s">
        <v>1</v>
      </c>
      <c r="D1" s="44" t="s">
        <v>2</v>
      </c>
      <c r="E1" s="2" t="s">
        <v>2</v>
      </c>
      <c r="F1" s="2" t="s">
        <v>2</v>
      </c>
      <c r="G1" s="2" t="s">
        <v>2</v>
      </c>
    </row>
    <row r="2" spans="1:7">
      <c r="A2" s="1"/>
      <c r="B2" s="1"/>
      <c r="C2" s="4"/>
      <c r="D2" s="6" t="s">
        <v>362</v>
      </c>
      <c r="E2" s="5" t="s">
        <v>363</v>
      </c>
      <c r="F2" s="5" t="s">
        <v>364</v>
      </c>
      <c r="G2" s="5" t="s">
        <v>365</v>
      </c>
    </row>
    <row r="3" spans="1:7">
      <c r="A3" s="8"/>
      <c r="B3" s="8"/>
      <c r="C3" s="8" t="s">
        <v>9</v>
      </c>
      <c r="D3" s="132" t="s">
        <v>19</v>
      </c>
      <c r="E3" s="133"/>
      <c r="F3" s="133"/>
      <c r="G3" s="133"/>
    </row>
    <row r="4" spans="1:7" s="30" customFormat="1" ht="134.25" customHeight="1">
      <c r="A4" s="49"/>
      <c r="B4" s="49"/>
      <c r="C4" s="49" t="s">
        <v>27</v>
      </c>
      <c r="D4" s="127" t="s">
        <v>38</v>
      </c>
      <c r="E4" s="128" t="s">
        <v>39</v>
      </c>
      <c r="F4" s="128" t="s">
        <v>40</v>
      </c>
      <c r="G4" s="128" t="s">
        <v>41</v>
      </c>
    </row>
    <row r="5" spans="1:7" s="30" customFormat="1" ht="75" customHeight="1">
      <c r="A5" s="31"/>
      <c r="B5" s="32"/>
      <c r="C5" s="33" t="s">
        <v>63</v>
      </c>
      <c r="D5" s="36" t="s">
        <v>115</v>
      </c>
      <c r="E5" s="35" t="s">
        <v>116</v>
      </c>
      <c r="F5" s="35" t="s">
        <v>117</v>
      </c>
      <c r="G5" s="35" t="s">
        <v>118</v>
      </c>
    </row>
    <row r="6" spans="1:7" s="68" customFormat="1" ht="32.25" customHeight="1" thickBot="1">
      <c r="A6" s="57" t="s">
        <v>151</v>
      </c>
      <c r="B6" s="58" t="s">
        <v>152</v>
      </c>
      <c r="C6" s="59" t="s">
        <v>153</v>
      </c>
      <c r="D6" s="60" t="s">
        <v>160</v>
      </c>
      <c r="E6" s="61" t="s">
        <v>161</v>
      </c>
      <c r="F6" s="61" t="s">
        <v>162</v>
      </c>
      <c r="G6" s="61" t="s">
        <v>163</v>
      </c>
    </row>
    <row r="7" spans="1:7">
      <c r="A7" s="1" t="s">
        <v>190</v>
      </c>
      <c r="B7" s="1" t="s">
        <v>191</v>
      </c>
      <c r="C7" s="1">
        <v>2015</v>
      </c>
      <c r="D7" s="6" t="s">
        <v>134</v>
      </c>
      <c r="E7" s="5" t="s">
        <v>134</v>
      </c>
      <c r="F7" s="5" t="s">
        <v>134</v>
      </c>
      <c r="G7" s="5" t="s">
        <v>134</v>
      </c>
    </row>
    <row r="8" spans="1:7">
      <c r="A8" s="1"/>
      <c r="B8" s="1"/>
      <c r="C8" s="1">
        <v>2016</v>
      </c>
      <c r="D8" s="6"/>
      <c r="E8" s="5"/>
      <c r="F8" s="5"/>
      <c r="G8" s="5"/>
    </row>
    <row r="9" spans="1:7">
      <c r="A9" s="1"/>
      <c r="B9" s="1"/>
      <c r="C9" s="1">
        <v>2017</v>
      </c>
      <c r="D9" s="6"/>
      <c r="E9" s="5"/>
      <c r="F9" s="5"/>
      <c r="G9" s="5"/>
    </row>
    <row r="10" spans="1:7">
      <c r="A10" s="1" t="s">
        <v>197</v>
      </c>
      <c r="B10" s="1" t="s">
        <v>198</v>
      </c>
      <c r="C10" s="1">
        <v>2015</v>
      </c>
      <c r="D10" s="6" t="s">
        <v>134</v>
      </c>
      <c r="E10" s="5" t="s">
        <v>134</v>
      </c>
      <c r="F10" s="5" t="s">
        <v>134</v>
      </c>
      <c r="G10" s="5" t="s">
        <v>134</v>
      </c>
    </row>
    <row r="11" spans="1:7">
      <c r="A11" s="1"/>
      <c r="B11" s="1"/>
      <c r="C11" s="1">
        <v>2016</v>
      </c>
      <c r="D11" s="6"/>
      <c r="E11" s="5"/>
      <c r="F11" s="5"/>
      <c r="G11" s="5"/>
    </row>
    <row r="12" spans="1:7">
      <c r="A12" s="1"/>
      <c r="B12" s="1"/>
      <c r="C12" s="1">
        <v>2017</v>
      </c>
      <c r="D12" s="6"/>
      <c r="E12" s="5"/>
      <c r="F12" s="5"/>
      <c r="G12" s="5"/>
    </row>
    <row r="13" spans="1:7">
      <c r="A13" s="1" t="s">
        <v>204</v>
      </c>
      <c r="B13" s="1" t="s">
        <v>205</v>
      </c>
      <c r="C13" s="1">
        <v>2015</v>
      </c>
      <c r="D13" s="6" t="s">
        <v>193</v>
      </c>
      <c r="E13" s="5" t="s">
        <v>193</v>
      </c>
      <c r="F13" s="5" t="s">
        <v>193</v>
      </c>
      <c r="G13" s="5" t="s">
        <v>193</v>
      </c>
    </row>
    <row r="14" spans="1:7">
      <c r="A14" s="1"/>
      <c r="B14" s="1"/>
      <c r="C14" s="1">
        <v>2016</v>
      </c>
      <c r="D14" s="6"/>
      <c r="E14" s="5"/>
      <c r="F14" s="5"/>
      <c r="G14" s="5"/>
    </row>
    <row r="15" spans="1:7">
      <c r="A15" s="1"/>
      <c r="B15" s="1"/>
      <c r="C15" s="1">
        <v>2017</v>
      </c>
      <c r="D15" s="6"/>
      <c r="E15" s="5"/>
      <c r="F15" s="5"/>
      <c r="G15" s="5"/>
    </row>
    <row r="16" spans="1:7">
      <c r="A16" s="1" t="s">
        <v>212</v>
      </c>
      <c r="B16" s="1" t="s">
        <v>213</v>
      </c>
      <c r="C16" s="1">
        <v>2015</v>
      </c>
      <c r="D16" s="6" t="s">
        <v>134</v>
      </c>
      <c r="E16" s="5" t="s">
        <v>134</v>
      </c>
      <c r="F16" s="5" t="s">
        <v>134</v>
      </c>
      <c r="G16" s="5" t="s">
        <v>134</v>
      </c>
    </row>
    <row r="17" spans="1:7">
      <c r="A17" s="1"/>
      <c r="B17" s="1"/>
      <c r="C17" s="1">
        <v>2016</v>
      </c>
      <c r="D17" s="6"/>
      <c r="E17" s="5"/>
      <c r="F17" s="5"/>
      <c r="G17" s="5"/>
    </row>
    <row r="18" spans="1:7">
      <c r="A18" s="1"/>
      <c r="B18" s="1"/>
      <c r="C18" s="1">
        <v>2017</v>
      </c>
      <c r="D18" s="6"/>
      <c r="E18" s="5"/>
      <c r="F18" s="5"/>
      <c r="G18" s="5"/>
    </row>
    <row r="19" spans="1:7">
      <c r="A19" s="1" t="s">
        <v>219</v>
      </c>
      <c r="B19" s="1" t="s">
        <v>220</v>
      </c>
      <c r="C19" s="1">
        <v>2015</v>
      </c>
      <c r="D19" s="51" t="s">
        <v>221</v>
      </c>
      <c r="E19" s="5" t="s">
        <v>134</v>
      </c>
      <c r="F19" s="16" t="s">
        <v>222</v>
      </c>
      <c r="G19" s="5" t="s">
        <v>134</v>
      </c>
    </row>
    <row r="20" spans="1:7">
      <c r="A20" s="1"/>
      <c r="B20" s="1"/>
      <c r="C20" s="1">
        <v>2016</v>
      </c>
      <c r="D20" s="6"/>
      <c r="E20" s="5"/>
      <c r="F20" s="5"/>
      <c r="G20" s="5"/>
    </row>
    <row r="21" spans="1:7">
      <c r="A21" s="1"/>
      <c r="B21" s="1"/>
      <c r="C21" s="1">
        <v>2017</v>
      </c>
      <c r="D21" s="6"/>
      <c r="E21" s="5"/>
      <c r="F21" s="5"/>
      <c r="G21" s="5"/>
    </row>
    <row r="22" spans="1:7">
      <c r="A22" s="10" t="s">
        <v>228</v>
      </c>
      <c r="B22" s="10" t="s">
        <v>229</v>
      </c>
      <c r="C22" s="1">
        <v>2015</v>
      </c>
      <c r="D22" s="51" t="s">
        <v>134</v>
      </c>
      <c r="E22" s="16" t="s">
        <v>134</v>
      </c>
      <c r="F22" s="16" t="s">
        <v>193</v>
      </c>
      <c r="G22" s="3" t="s">
        <v>193</v>
      </c>
    </row>
    <row r="23" spans="1:7">
      <c r="A23" s="1"/>
      <c r="B23" s="1"/>
      <c r="C23" s="1">
        <v>2016</v>
      </c>
      <c r="D23" s="6"/>
      <c r="E23" s="5"/>
      <c r="F23" s="5"/>
      <c r="G23" s="5"/>
    </row>
    <row r="24" spans="1:7">
      <c r="A24" s="1"/>
      <c r="B24" s="1"/>
      <c r="C24" s="1">
        <v>2017</v>
      </c>
      <c r="D24" s="6"/>
      <c r="E24" s="5"/>
      <c r="F24" s="5"/>
      <c r="G24" s="5"/>
    </row>
    <row r="25" spans="1:7">
      <c r="A25" s="1" t="s">
        <v>237</v>
      </c>
      <c r="B25" s="1" t="s">
        <v>238</v>
      </c>
      <c r="C25" s="1">
        <v>2015</v>
      </c>
      <c r="D25" s="51" t="s">
        <v>192</v>
      </c>
      <c r="E25" s="5" t="s">
        <v>192</v>
      </c>
      <c r="F25" s="5" t="s">
        <v>192</v>
      </c>
      <c r="G25" s="5" t="s">
        <v>192</v>
      </c>
    </row>
    <row r="26" spans="1:7">
      <c r="A26" s="1"/>
      <c r="B26" s="1"/>
      <c r="C26" s="1">
        <v>2016</v>
      </c>
      <c r="D26" s="6"/>
      <c r="E26" s="5"/>
      <c r="F26" s="5"/>
      <c r="G26" s="5"/>
    </row>
    <row r="27" spans="1:7">
      <c r="A27" s="1"/>
      <c r="B27" s="1"/>
      <c r="C27" s="1">
        <v>2017</v>
      </c>
      <c r="D27" s="6"/>
      <c r="E27" s="5"/>
      <c r="F27" s="5"/>
      <c r="G27" s="5"/>
    </row>
    <row r="28" spans="1:7">
      <c r="A28" s="1"/>
      <c r="B28" s="1"/>
      <c r="C28" s="1"/>
      <c r="D28" s="6"/>
      <c r="E28" s="5"/>
      <c r="F28" s="5"/>
      <c r="G28" s="5"/>
    </row>
    <row r="29" spans="1:7">
      <c r="A29" s="1"/>
      <c r="B29" s="1"/>
      <c r="C29" s="10" t="s">
        <v>239</v>
      </c>
      <c r="D29" s="6"/>
      <c r="E29" s="5"/>
      <c r="F29" s="5"/>
      <c r="G29" s="5"/>
    </row>
    <row r="30" spans="1:7">
      <c r="A30" s="1"/>
      <c r="B30" s="1"/>
      <c r="C30" s="1"/>
      <c r="D30" s="6"/>
      <c r="E30" s="5"/>
      <c r="F30" s="5"/>
      <c r="G30" s="5"/>
    </row>
    <row r="31" spans="1:7">
      <c r="A31" s="10"/>
      <c r="B31" s="1"/>
      <c r="C31" s="1"/>
      <c r="D31" s="6"/>
      <c r="E31" s="5"/>
      <c r="F31" s="5"/>
      <c r="G31" s="5"/>
    </row>
    <row r="32" spans="1:7">
      <c r="A32" s="10"/>
      <c r="B32" s="1"/>
      <c r="C32" s="1"/>
      <c r="D32" s="6"/>
      <c r="E32" s="5"/>
      <c r="F32" s="5"/>
      <c r="G32" s="5"/>
    </row>
    <row r="33" spans="1:7">
      <c r="A33" s="37" t="s">
        <v>270</v>
      </c>
      <c r="B33" s="1"/>
      <c r="C33" s="1"/>
      <c r="D33" s="6"/>
      <c r="E33" s="5"/>
      <c r="F33" s="5"/>
      <c r="G33" s="5"/>
    </row>
    <row r="34" spans="1:7">
      <c r="A34" s="37"/>
      <c r="B34" s="1"/>
      <c r="C34" s="1"/>
      <c r="D34" s="6"/>
      <c r="E34" s="5"/>
      <c r="F34" s="5"/>
      <c r="G34" s="5"/>
    </row>
    <row r="35" spans="1:7">
      <c r="A35" s="37"/>
      <c r="B35" s="1"/>
      <c r="C35" s="1"/>
      <c r="D35" s="6"/>
      <c r="E35" s="5"/>
      <c r="F35" s="5"/>
      <c r="G35" s="5"/>
    </row>
    <row r="36" spans="1:7">
      <c r="A36" s="37"/>
      <c r="B36" s="1"/>
      <c r="C36" s="1"/>
      <c r="D36" s="6"/>
      <c r="E36" s="5"/>
      <c r="F36" s="5"/>
      <c r="G36" s="5"/>
    </row>
    <row r="37" spans="1:7" ht="15.75" thickBot="1">
      <c r="A37" s="10" t="s">
        <v>271</v>
      </c>
      <c r="B37" s="10" t="s">
        <v>271</v>
      </c>
      <c r="C37" s="11" t="s">
        <v>272</v>
      </c>
      <c r="D37" s="60" t="s">
        <v>115</v>
      </c>
      <c r="E37" s="61" t="s">
        <v>116</v>
      </c>
      <c r="F37" s="61" t="s">
        <v>117</v>
      </c>
      <c r="G37" s="61" t="s">
        <v>118</v>
      </c>
    </row>
    <row r="38" spans="1:7">
      <c r="A38" s="4"/>
      <c r="B38" s="4" t="s">
        <v>191</v>
      </c>
      <c r="C38" s="4" t="s">
        <v>274</v>
      </c>
      <c r="D38" s="43" t="s">
        <v>134</v>
      </c>
      <c r="E38" s="73" t="s">
        <v>134</v>
      </c>
      <c r="F38" s="73" t="s">
        <v>134</v>
      </c>
      <c r="G38" s="73" t="s">
        <v>134</v>
      </c>
    </row>
    <row r="39" spans="1:7">
      <c r="A39" s="4"/>
      <c r="B39" s="4" t="s">
        <v>198</v>
      </c>
      <c r="C39" s="4" t="s">
        <v>274</v>
      </c>
      <c r="D39" s="43" t="s">
        <v>134</v>
      </c>
      <c r="E39" s="73" t="s">
        <v>134</v>
      </c>
      <c r="F39" s="73" t="s">
        <v>134</v>
      </c>
      <c r="G39" s="73" t="s">
        <v>134</v>
      </c>
    </row>
    <row r="40" spans="1:7">
      <c r="A40" s="4"/>
      <c r="B40" s="4" t="s">
        <v>205</v>
      </c>
      <c r="C40" s="4" t="s">
        <v>274</v>
      </c>
      <c r="D40" s="43" t="s">
        <v>193</v>
      </c>
      <c r="E40" s="73" t="s">
        <v>193</v>
      </c>
      <c r="F40" s="73" t="s">
        <v>193</v>
      </c>
      <c r="G40" s="73" t="s">
        <v>193</v>
      </c>
    </row>
    <row r="41" spans="1:7">
      <c r="A41" s="4"/>
      <c r="B41" s="4" t="s">
        <v>213</v>
      </c>
      <c r="C41" s="4" t="s">
        <v>274</v>
      </c>
      <c r="D41" s="43" t="s">
        <v>134</v>
      </c>
      <c r="E41" s="73" t="s">
        <v>134</v>
      </c>
      <c r="F41" s="73" t="s">
        <v>134</v>
      </c>
      <c r="G41" s="73" t="s">
        <v>134</v>
      </c>
    </row>
    <row r="42" spans="1:7">
      <c r="A42" s="4"/>
      <c r="B42" s="4" t="s">
        <v>220</v>
      </c>
      <c r="C42" s="4" t="s">
        <v>274</v>
      </c>
      <c r="D42" s="43" t="s">
        <v>221</v>
      </c>
      <c r="E42" s="73" t="s">
        <v>134</v>
      </c>
      <c r="F42" s="73" t="s">
        <v>222</v>
      </c>
      <c r="G42" s="73" t="s">
        <v>134</v>
      </c>
    </row>
    <row r="43" spans="1:7">
      <c r="A43" s="4"/>
      <c r="B43" s="4" t="s">
        <v>229</v>
      </c>
      <c r="C43" s="4" t="s">
        <v>274</v>
      </c>
      <c r="D43" s="43" t="s">
        <v>134</v>
      </c>
      <c r="E43" s="73" t="s">
        <v>134</v>
      </c>
      <c r="F43" s="73" t="s">
        <v>193</v>
      </c>
      <c r="G43" s="73" t="s">
        <v>193</v>
      </c>
    </row>
    <row r="44" spans="1:7">
      <c r="A44" s="4"/>
      <c r="B44" s="4" t="s">
        <v>238</v>
      </c>
      <c r="C44" s="4" t="s">
        <v>274</v>
      </c>
      <c r="D44" s="43" t="s">
        <v>192</v>
      </c>
      <c r="E44" s="73" t="s">
        <v>192</v>
      </c>
      <c r="F44" s="73" t="s">
        <v>192</v>
      </c>
      <c r="G44" s="73" t="s">
        <v>192</v>
      </c>
    </row>
    <row r="45" spans="1:7">
      <c r="E45" s="73"/>
      <c r="F45" s="73"/>
    </row>
    <row r="46" spans="1:7">
      <c r="C46" s="4" t="s">
        <v>134</v>
      </c>
      <c r="D46" s="43">
        <f>COUNTIF(D$38:D$44,$C46)</f>
        <v>4</v>
      </c>
      <c r="E46" s="73">
        <f t="shared" ref="E46:G46" si="0">COUNTIF(E$38:E$44,$C46)</f>
        <v>5</v>
      </c>
      <c r="F46" s="73">
        <f t="shared" si="0"/>
        <v>3</v>
      </c>
      <c r="G46" s="73">
        <f t="shared" si="0"/>
        <v>4</v>
      </c>
    </row>
    <row r="47" spans="1:7">
      <c r="C47" s="4" t="s">
        <v>193</v>
      </c>
      <c r="D47" s="43">
        <f t="shared" ref="D47:G49" si="1">COUNTIF(D$38:D$44,$C47)</f>
        <v>1</v>
      </c>
      <c r="E47" s="73">
        <f t="shared" si="1"/>
        <v>1</v>
      </c>
      <c r="F47" s="73">
        <f t="shared" si="1"/>
        <v>2</v>
      </c>
      <c r="G47" s="73">
        <f t="shared" si="1"/>
        <v>2</v>
      </c>
    </row>
    <row r="48" spans="1:7">
      <c r="C48" s="4" t="s">
        <v>192</v>
      </c>
      <c r="D48" s="43">
        <f t="shared" si="1"/>
        <v>1</v>
      </c>
      <c r="E48" s="73">
        <f t="shared" si="1"/>
        <v>1</v>
      </c>
      <c r="F48" s="73">
        <f t="shared" si="1"/>
        <v>1</v>
      </c>
      <c r="G48" s="73">
        <f t="shared" si="1"/>
        <v>1</v>
      </c>
    </row>
    <row r="49" spans="3:7">
      <c r="C49" s="4" t="s">
        <v>172</v>
      </c>
      <c r="D49" s="43">
        <v>1</v>
      </c>
      <c r="E49" s="73">
        <f t="shared" si="1"/>
        <v>0</v>
      </c>
      <c r="F49" s="73">
        <v>1</v>
      </c>
      <c r="G49" s="73">
        <f t="shared" si="1"/>
        <v>0</v>
      </c>
    </row>
  </sheetData>
  <mergeCells count="1">
    <mergeCell ref="D3:G3"/>
  </mergeCells>
  <pageMargins left="0.7" right="0.7" top="0.78740157499999996" bottom="0.78740157499999996" header="0.3" footer="0.3"/>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CFB0-FA01-41A6-84ED-795BE173F98A}">
  <dimension ref="A1:T49"/>
  <sheetViews>
    <sheetView zoomScale="85" zoomScaleNormal="85" workbookViewId="0" xr3:uid="{1B2D8AF5-E60B-53CD-B184-6DD7655C53D0}">
      <pane xSplit="3" ySplit="6" topLeftCell="D7" activePane="bottomRight" state="frozen"/>
      <selection pane="bottomRight" activeCell="R20" sqref="R20"/>
      <selection pane="bottomLeft" activeCell="A7" sqref="A7"/>
      <selection pane="topRight" activeCell="D1" sqref="D1"/>
    </sheetView>
  </sheetViews>
  <sheetFormatPr defaultColWidth="11.42578125" defaultRowHeight="15"/>
  <cols>
    <col min="1" max="1" width="21.85546875" customWidth="1"/>
    <col min="3" max="3" width="16.140625" customWidth="1"/>
    <col min="4" max="4" width="11.42578125" style="43"/>
    <col min="19" max="19" width="11.42578125" style="43"/>
  </cols>
  <sheetData>
    <row r="1" spans="1:20">
      <c r="A1" s="1"/>
      <c r="B1" s="1"/>
      <c r="C1" s="10" t="s">
        <v>1</v>
      </c>
      <c r="D1" s="44" t="s">
        <v>2</v>
      </c>
      <c r="E1" s="2" t="s">
        <v>2</v>
      </c>
      <c r="F1" s="2" t="s">
        <v>2</v>
      </c>
      <c r="G1" s="2" t="s">
        <v>2</v>
      </c>
      <c r="H1" s="2" t="s">
        <v>2</v>
      </c>
      <c r="I1" s="2" t="s">
        <v>2</v>
      </c>
      <c r="J1" s="2" t="s">
        <v>2</v>
      </c>
      <c r="K1" s="3" t="s">
        <v>4</v>
      </c>
      <c r="L1" s="3" t="s">
        <v>4</v>
      </c>
      <c r="M1" s="3" t="s">
        <v>4</v>
      </c>
      <c r="N1" s="3" t="s">
        <v>4</v>
      </c>
      <c r="O1" s="3" t="s">
        <v>4</v>
      </c>
      <c r="P1" s="3" t="s">
        <v>4</v>
      </c>
      <c r="Q1" s="3" t="s">
        <v>4</v>
      </c>
      <c r="R1" s="3" t="s">
        <v>4</v>
      </c>
      <c r="S1" s="42" t="s">
        <v>5</v>
      </c>
      <c r="T1" s="3" t="s">
        <v>5</v>
      </c>
    </row>
    <row r="2" spans="1:20">
      <c r="A2" s="1"/>
      <c r="B2" s="1"/>
      <c r="C2" s="4"/>
      <c r="D2" s="6" t="s">
        <v>366</v>
      </c>
      <c r="E2" s="5" t="s">
        <v>367</v>
      </c>
      <c r="F2" s="5" t="s">
        <v>368</v>
      </c>
      <c r="G2" s="5" t="s">
        <v>369</v>
      </c>
      <c r="H2" s="5" t="s">
        <v>370</v>
      </c>
      <c r="I2" s="5" t="s">
        <v>371</v>
      </c>
      <c r="J2" s="5" t="s">
        <v>372</v>
      </c>
      <c r="K2" s="5"/>
      <c r="L2" s="5"/>
      <c r="M2" s="5"/>
      <c r="N2" s="5"/>
      <c r="O2" s="5"/>
      <c r="P2" s="5"/>
      <c r="Q2" s="5"/>
      <c r="R2" s="5"/>
    </row>
    <row r="3" spans="1:20">
      <c r="A3" s="8"/>
      <c r="B3" s="8"/>
      <c r="C3" s="8" t="s">
        <v>9</v>
      </c>
      <c r="D3" s="132" t="s">
        <v>20</v>
      </c>
      <c r="E3" s="133"/>
      <c r="F3" s="133"/>
      <c r="G3" s="133"/>
      <c r="H3" s="133"/>
      <c r="I3" s="133"/>
      <c r="J3" s="133"/>
      <c r="K3" s="124"/>
      <c r="L3" s="124"/>
      <c r="M3" s="124"/>
      <c r="N3" s="124"/>
      <c r="O3" s="124"/>
      <c r="P3" s="124"/>
      <c r="Q3" s="124"/>
      <c r="R3" s="124"/>
    </row>
    <row r="4" spans="1:20" s="30" customFormat="1" ht="134.25" customHeight="1">
      <c r="A4" s="49"/>
      <c r="B4" s="49"/>
      <c r="C4" s="49" t="s">
        <v>27</v>
      </c>
      <c r="D4" s="135" t="s">
        <v>42</v>
      </c>
      <c r="E4" s="136"/>
      <c r="F4" s="136"/>
      <c r="G4" s="136"/>
      <c r="H4" s="136"/>
      <c r="I4" s="128" t="s">
        <v>43</v>
      </c>
      <c r="J4" s="128" t="s">
        <v>44</v>
      </c>
      <c r="K4" s="128"/>
      <c r="L4" s="128"/>
      <c r="M4" s="128"/>
      <c r="N4" s="128"/>
      <c r="O4" s="128"/>
      <c r="P4" s="128"/>
      <c r="Q4" s="128"/>
      <c r="R4" s="128"/>
      <c r="S4" s="74"/>
    </row>
    <row r="5" spans="1:20" s="30" customFormat="1" ht="75" customHeight="1">
      <c r="A5" s="31"/>
      <c r="B5" s="32"/>
      <c r="C5" s="33" t="s">
        <v>63</v>
      </c>
      <c r="D5" s="36" t="s">
        <v>119</v>
      </c>
      <c r="E5" s="35" t="s">
        <v>120</v>
      </c>
      <c r="F5" s="35" t="s">
        <v>121</v>
      </c>
      <c r="G5" s="35" t="s">
        <v>122</v>
      </c>
      <c r="H5" s="35" t="s">
        <v>123</v>
      </c>
      <c r="I5" s="35" t="s">
        <v>124</v>
      </c>
      <c r="J5" s="35" t="s">
        <v>125</v>
      </c>
      <c r="K5" s="34" t="s">
        <v>373</v>
      </c>
      <c r="L5" s="34" t="s">
        <v>374</v>
      </c>
      <c r="M5" s="34" t="s">
        <v>375</v>
      </c>
      <c r="N5" s="34" t="s">
        <v>376</v>
      </c>
      <c r="O5" s="34" t="s">
        <v>377</v>
      </c>
      <c r="P5" s="34" t="s">
        <v>378</v>
      </c>
      <c r="Q5" s="34" t="s">
        <v>379</v>
      </c>
      <c r="R5" s="34" t="s">
        <v>380</v>
      </c>
      <c r="S5" s="74" t="s">
        <v>149</v>
      </c>
      <c r="T5" s="30" t="s">
        <v>150</v>
      </c>
    </row>
    <row r="6" spans="1:20" s="68" customFormat="1" ht="32.25" customHeight="1" thickBot="1">
      <c r="A6" s="57" t="s">
        <v>151</v>
      </c>
      <c r="B6" s="58" t="s">
        <v>152</v>
      </c>
      <c r="C6" s="59" t="s">
        <v>153</v>
      </c>
      <c r="D6" s="63" t="s">
        <v>119</v>
      </c>
      <c r="E6" s="64" t="s">
        <v>120</v>
      </c>
      <c r="F6" s="64" t="s">
        <v>121</v>
      </c>
      <c r="G6" s="64" t="s">
        <v>122</v>
      </c>
      <c r="H6" s="64" t="s">
        <v>123</v>
      </c>
      <c r="I6" s="64" t="s">
        <v>124</v>
      </c>
      <c r="J6" s="64" t="s">
        <v>125</v>
      </c>
      <c r="K6" s="64"/>
      <c r="L6" s="64"/>
      <c r="M6" s="64"/>
      <c r="N6" s="64"/>
      <c r="O6" s="61" t="s">
        <v>381</v>
      </c>
      <c r="P6" s="61" t="s">
        <v>382</v>
      </c>
      <c r="Q6" s="61" t="s">
        <v>383</v>
      </c>
      <c r="R6" s="65" t="s">
        <v>384</v>
      </c>
      <c r="S6" s="118" t="s">
        <v>189</v>
      </c>
      <c r="T6" s="67" t="s">
        <v>150</v>
      </c>
    </row>
    <row r="7" spans="1:20">
      <c r="A7" s="1" t="s">
        <v>190</v>
      </c>
      <c r="B7" s="1" t="s">
        <v>191</v>
      </c>
      <c r="C7" s="1">
        <v>2015</v>
      </c>
      <c r="D7" s="6">
        <v>24</v>
      </c>
      <c r="E7" s="5">
        <v>0</v>
      </c>
      <c r="F7" s="5">
        <v>0</v>
      </c>
      <c r="G7" s="5">
        <v>24</v>
      </c>
      <c r="H7" s="5">
        <v>24</v>
      </c>
      <c r="I7" s="5" t="s">
        <v>134</v>
      </c>
      <c r="J7" s="5" t="s">
        <v>193</v>
      </c>
      <c r="K7" s="5">
        <f>D7-G7</f>
        <v>0</v>
      </c>
      <c r="L7" s="5">
        <f>D7-H7</f>
        <v>0</v>
      </c>
      <c r="M7" s="78">
        <f>G7/D7</f>
        <v>1</v>
      </c>
      <c r="N7" s="78">
        <f>H7/D7</f>
        <v>1</v>
      </c>
      <c r="O7" s="78">
        <f t="shared" ref="O7:O27" si="0">F7/D7</f>
        <v>0</v>
      </c>
      <c r="P7" s="16">
        <f t="shared" ref="P7:P27" si="1">IF(E7&lt;F7,E7,F7)</f>
        <v>0</v>
      </c>
      <c r="Q7" s="78">
        <f t="shared" ref="Q7:Q27" si="2">P7/D7</f>
        <v>0</v>
      </c>
      <c r="R7" s="79">
        <f>S7/D7</f>
        <v>23.291666666666668</v>
      </c>
      <c r="S7" s="43">
        <v>559</v>
      </c>
      <c r="T7" s="5">
        <v>789</v>
      </c>
    </row>
    <row r="8" spans="1:20">
      <c r="A8" s="1"/>
      <c r="B8" s="1"/>
      <c r="C8" s="1">
        <v>2016</v>
      </c>
      <c r="D8" s="47">
        <v>21</v>
      </c>
      <c r="E8" s="18">
        <v>2</v>
      </c>
      <c r="F8" s="18">
        <v>1</v>
      </c>
      <c r="G8" s="18">
        <v>21</v>
      </c>
      <c r="H8" s="18">
        <v>21</v>
      </c>
      <c r="I8" s="5"/>
      <c r="J8" s="5"/>
      <c r="K8" s="5">
        <f t="shared" ref="K8:K27" si="3">D8-G8</f>
        <v>0</v>
      </c>
      <c r="L8" s="5">
        <f t="shared" ref="L8:L27" si="4">D8-H8</f>
        <v>0</v>
      </c>
      <c r="M8" s="78">
        <f t="shared" ref="M8:M27" si="5">G8/D8</f>
        <v>1</v>
      </c>
      <c r="N8" s="78">
        <f t="shared" ref="N8:N27" si="6">H8/D8</f>
        <v>1</v>
      </c>
      <c r="O8" s="78">
        <f t="shared" si="0"/>
        <v>4.7619047619047616E-2</v>
      </c>
      <c r="P8" s="16">
        <f t="shared" si="1"/>
        <v>1</v>
      </c>
      <c r="Q8" s="78">
        <f t="shared" si="2"/>
        <v>4.7619047619047616E-2</v>
      </c>
      <c r="R8" s="79"/>
      <c r="T8" s="5">
        <v>789</v>
      </c>
    </row>
    <row r="9" spans="1:20">
      <c r="A9" s="1"/>
      <c r="B9" s="1"/>
      <c r="C9" s="1">
        <v>2017</v>
      </c>
      <c r="D9" s="47">
        <v>26</v>
      </c>
      <c r="E9" s="18">
        <v>1</v>
      </c>
      <c r="F9" s="18">
        <v>4</v>
      </c>
      <c r="G9" s="18">
        <v>26</v>
      </c>
      <c r="H9" s="18">
        <v>26</v>
      </c>
      <c r="I9" s="5"/>
      <c r="J9" s="5"/>
      <c r="K9" s="5">
        <f t="shared" si="3"/>
        <v>0</v>
      </c>
      <c r="L9" s="5">
        <f t="shared" si="4"/>
        <v>0</v>
      </c>
      <c r="M9" s="78">
        <f t="shared" si="5"/>
        <v>1</v>
      </c>
      <c r="N9" s="78">
        <f t="shared" si="6"/>
        <v>1</v>
      </c>
      <c r="O9" s="78">
        <f t="shared" si="0"/>
        <v>0.15384615384615385</v>
      </c>
      <c r="P9" s="16">
        <f t="shared" si="1"/>
        <v>1</v>
      </c>
      <c r="Q9" s="78">
        <f t="shared" si="2"/>
        <v>3.8461538461538464E-2</v>
      </c>
      <c r="R9" s="79"/>
      <c r="T9" s="5">
        <v>789</v>
      </c>
    </row>
    <row r="10" spans="1:20">
      <c r="A10" s="1" t="s">
        <v>197</v>
      </c>
      <c r="B10" s="1" t="s">
        <v>198</v>
      </c>
      <c r="C10" s="1">
        <v>2015</v>
      </c>
      <c r="D10" s="6">
        <v>140.9</v>
      </c>
      <c r="E10" s="5">
        <v>12</v>
      </c>
      <c r="F10" s="5">
        <v>13</v>
      </c>
      <c r="G10" s="5">
        <v>140.9</v>
      </c>
      <c r="H10" s="5">
        <v>140.9</v>
      </c>
      <c r="I10" s="5" t="s">
        <v>172</v>
      </c>
      <c r="J10" s="5" t="s">
        <v>134</v>
      </c>
      <c r="K10" s="5">
        <f t="shared" si="3"/>
        <v>0</v>
      </c>
      <c r="L10" s="5">
        <f t="shared" si="4"/>
        <v>0</v>
      </c>
      <c r="M10" s="78">
        <f t="shared" si="5"/>
        <v>1</v>
      </c>
      <c r="N10" s="78">
        <f t="shared" si="6"/>
        <v>1</v>
      </c>
      <c r="O10" s="78">
        <f t="shared" si="0"/>
        <v>9.2264017033356988E-2</v>
      </c>
      <c r="P10" s="16">
        <f t="shared" si="1"/>
        <v>12</v>
      </c>
      <c r="Q10" s="78">
        <f t="shared" si="2"/>
        <v>8.5166784953867994E-2</v>
      </c>
      <c r="R10" s="79">
        <f>S10/D10</f>
        <v>27.679205110007096</v>
      </c>
      <c r="S10" s="43">
        <v>3900</v>
      </c>
      <c r="T10" s="5">
        <v>4877</v>
      </c>
    </row>
    <row r="11" spans="1:20">
      <c r="A11" s="1"/>
      <c r="B11" s="1"/>
      <c r="C11" s="1">
        <v>2016</v>
      </c>
      <c r="D11" s="47">
        <v>147.69999999999999</v>
      </c>
      <c r="E11" s="18">
        <v>12</v>
      </c>
      <c r="F11" s="18">
        <v>3</v>
      </c>
      <c r="G11" s="18">
        <v>147.69999999999999</v>
      </c>
      <c r="H11" s="18">
        <v>147.69999999999999</v>
      </c>
      <c r="I11" s="5"/>
      <c r="J11" s="5"/>
      <c r="K11" s="5">
        <f t="shared" si="3"/>
        <v>0</v>
      </c>
      <c r="L11" s="5">
        <f t="shared" si="4"/>
        <v>0</v>
      </c>
      <c r="M11" s="78">
        <f t="shared" si="5"/>
        <v>1</v>
      </c>
      <c r="N11" s="78">
        <f t="shared" si="6"/>
        <v>1</v>
      </c>
      <c r="O11" s="78">
        <f t="shared" si="0"/>
        <v>2.0311442112389982E-2</v>
      </c>
      <c r="P11" s="16">
        <f t="shared" si="1"/>
        <v>3</v>
      </c>
      <c r="Q11" s="78">
        <f t="shared" si="2"/>
        <v>2.0311442112389982E-2</v>
      </c>
      <c r="R11" s="79"/>
      <c r="T11" s="5">
        <v>4877</v>
      </c>
    </row>
    <row r="12" spans="1:20">
      <c r="A12" s="1"/>
      <c r="B12" s="1"/>
      <c r="C12" s="1">
        <v>2017</v>
      </c>
      <c r="D12" s="47">
        <v>162.19999999999999</v>
      </c>
      <c r="E12" s="18">
        <v>11</v>
      </c>
      <c r="F12" s="18">
        <v>12</v>
      </c>
      <c r="G12" s="18">
        <v>162.19999999999999</v>
      </c>
      <c r="H12" s="18">
        <v>162.19999999999999</v>
      </c>
      <c r="I12" s="5"/>
      <c r="J12" s="5"/>
      <c r="K12" s="5">
        <f t="shared" si="3"/>
        <v>0</v>
      </c>
      <c r="L12" s="5">
        <f t="shared" si="4"/>
        <v>0</v>
      </c>
      <c r="M12" s="78">
        <f t="shared" si="5"/>
        <v>1</v>
      </c>
      <c r="N12" s="78">
        <f t="shared" si="6"/>
        <v>1</v>
      </c>
      <c r="O12" s="78">
        <f t="shared" si="0"/>
        <v>7.3982737361282372E-2</v>
      </c>
      <c r="P12" s="16">
        <f t="shared" si="1"/>
        <v>11</v>
      </c>
      <c r="Q12" s="78">
        <f t="shared" si="2"/>
        <v>6.7817509247842175E-2</v>
      </c>
      <c r="R12" s="79"/>
      <c r="T12" s="5">
        <v>4877</v>
      </c>
    </row>
    <row r="13" spans="1:20">
      <c r="A13" s="1" t="s">
        <v>204</v>
      </c>
      <c r="B13" s="1" t="s">
        <v>205</v>
      </c>
      <c r="C13" s="1">
        <v>2015</v>
      </c>
      <c r="D13" s="6">
        <v>42</v>
      </c>
      <c r="E13" s="5">
        <v>8</v>
      </c>
      <c r="F13" s="5">
        <v>1</v>
      </c>
      <c r="G13" s="5">
        <v>39</v>
      </c>
      <c r="H13" s="5">
        <v>42</v>
      </c>
      <c r="I13" s="5" t="s">
        <v>134</v>
      </c>
      <c r="J13" s="5" t="s">
        <v>193</v>
      </c>
      <c r="K13" s="5">
        <f t="shared" si="3"/>
        <v>3</v>
      </c>
      <c r="L13" s="5">
        <f t="shared" si="4"/>
        <v>0</v>
      </c>
      <c r="M13" s="78">
        <f t="shared" si="5"/>
        <v>0.9285714285714286</v>
      </c>
      <c r="N13" s="78">
        <f t="shared" si="6"/>
        <v>1</v>
      </c>
      <c r="O13" s="78">
        <f t="shared" si="0"/>
        <v>2.3809523809523808E-2</v>
      </c>
      <c r="P13" s="16">
        <f t="shared" si="1"/>
        <v>1</v>
      </c>
      <c r="Q13" s="78">
        <f t="shared" si="2"/>
        <v>2.3809523809523808E-2</v>
      </c>
      <c r="R13" s="79">
        <f>S13/D13</f>
        <v>10.904761904761905</v>
      </c>
      <c r="S13" s="43">
        <v>458</v>
      </c>
      <c r="T13" s="5">
        <v>3444</v>
      </c>
    </row>
    <row r="14" spans="1:20">
      <c r="A14" s="1"/>
      <c r="B14" s="1"/>
      <c r="C14" s="1">
        <v>2016</v>
      </c>
      <c r="D14" s="47">
        <v>40</v>
      </c>
      <c r="E14" s="18">
        <v>8</v>
      </c>
      <c r="F14" s="18">
        <v>6</v>
      </c>
      <c r="G14" s="18">
        <v>36</v>
      </c>
      <c r="H14" s="18">
        <v>40</v>
      </c>
      <c r="I14" s="5"/>
      <c r="J14" s="5"/>
      <c r="K14" s="5">
        <f t="shared" si="3"/>
        <v>4</v>
      </c>
      <c r="L14" s="5">
        <f t="shared" si="4"/>
        <v>0</v>
      </c>
      <c r="M14" s="78">
        <f t="shared" si="5"/>
        <v>0.9</v>
      </c>
      <c r="N14" s="78">
        <f t="shared" si="6"/>
        <v>1</v>
      </c>
      <c r="O14" s="78">
        <f t="shared" si="0"/>
        <v>0.15</v>
      </c>
      <c r="P14" s="16">
        <f t="shared" si="1"/>
        <v>6</v>
      </c>
      <c r="Q14" s="78">
        <f t="shared" si="2"/>
        <v>0.15</v>
      </c>
      <c r="R14" s="79"/>
      <c r="T14" s="5">
        <v>3444</v>
      </c>
    </row>
    <row r="15" spans="1:20">
      <c r="A15" s="1"/>
      <c r="B15" s="1"/>
      <c r="C15" s="1">
        <v>2017</v>
      </c>
      <c r="D15" s="47">
        <v>42</v>
      </c>
      <c r="E15" s="18">
        <v>4</v>
      </c>
      <c r="F15" s="18">
        <v>6</v>
      </c>
      <c r="G15" s="18">
        <v>38</v>
      </c>
      <c r="H15" s="18">
        <v>42</v>
      </c>
      <c r="I15" s="5"/>
      <c r="J15" s="5"/>
      <c r="K15" s="5">
        <f t="shared" si="3"/>
        <v>4</v>
      </c>
      <c r="L15" s="5">
        <f t="shared" si="4"/>
        <v>0</v>
      </c>
      <c r="M15" s="78">
        <f t="shared" si="5"/>
        <v>0.90476190476190477</v>
      </c>
      <c r="N15" s="78">
        <f t="shared" si="6"/>
        <v>1</v>
      </c>
      <c r="O15" s="78">
        <f t="shared" si="0"/>
        <v>0.14285714285714285</v>
      </c>
      <c r="P15" s="16">
        <f t="shared" si="1"/>
        <v>4</v>
      </c>
      <c r="Q15" s="78">
        <f t="shared" si="2"/>
        <v>9.5238095238095233E-2</v>
      </c>
      <c r="R15" s="79"/>
      <c r="T15" s="5">
        <v>3444</v>
      </c>
    </row>
    <row r="16" spans="1:20">
      <c r="A16" s="1" t="s">
        <v>212</v>
      </c>
      <c r="B16" s="1" t="s">
        <v>213</v>
      </c>
      <c r="C16" s="1">
        <v>2015</v>
      </c>
      <c r="D16" s="6">
        <v>60</v>
      </c>
      <c r="E16" s="5">
        <v>3</v>
      </c>
      <c r="F16" s="5">
        <v>2</v>
      </c>
      <c r="G16" s="5">
        <v>58</v>
      </c>
      <c r="H16" s="5">
        <v>60</v>
      </c>
      <c r="I16" s="5" t="s">
        <v>134</v>
      </c>
      <c r="J16" s="5" t="s">
        <v>134</v>
      </c>
      <c r="K16" s="5">
        <f t="shared" si="3"/>
        <v>2</v>
      </c>
      <c r="L16" s="5">
        <f t="shared" si="4"/>
        <v>0</v>
      </c>
      <c r="M16" s="78">
        <f t="shared" si="5"/>
        <v>0.96666666666666667</v>
      </c>
      <c r="N16" s="78">
        <f t="shared" si="6"/>
        <v>1</v>
      </c>
      <c r="O16" s="78">
        <f t="shared" si="0"/>
        <v>3.3333333333333333E-2</v>
      </c>
      <c r="P16" s="16">
        <f t="shared" si="1"/>
        <v>2</v>
      </c>
      <c r="Q16" s="78">
        <f t="shared" si="2"/>
        <v>3.3333333333333333E-2</v>
      </c>
      <c r="R16" s="79">
        <f>S16/D16</f>
        <v>20.75</v>
      </c>
      <c r="S16" s="43">
        <v>1245</v>
      </c>
      <c r="T16" s="5">
        <v>2680</v>
      </c>
    </row>
    <row r="17" spans="1:20">
      <c r="A17" s="1"/>
      <c r="B17" s="1"/>
      <c r="C17" s="1">
        <v>2016</v>
      </c>
      <c r="D17" s="47">
        <v>59</v>
      </c>
      <c r="E17" s="18">
        <v>6</v>
      </c>
      <c r="F17" s="18">
        <v>0</v>
      </c>
      <c r="G17" s="18">
        <v>57</v>
      </c>
      <c r="H17" s="18">
        <v>59</v>
      </c>
      <c r="I17" s="5"/>
      <c r="J17" s="5"/>
      <c r="K17" s="5">
        <f t="shared" si="3"/>
        <v>2</v>
      </c>
      <c r="L17" s="5">
        <f t="shared" si="4"/>
        <v>0</v>
      </c>
      <c r="M17" s="78">
        <f t="shared" si="5"/>
        <v>0.96610169491525422</v>
      </c>
      <c r="N17" s="78">
        <f t="shared" si="6"/>
        <v>1</v>
      </c>
      <c r="O17" s="78">
        <f t="shared" si="0"/>
        <v>0</v>
      </c>
      <c r="P17" s="16">
        <f t="shared" si="1"/>
        <v>0</v>
      </c>
      <c r="Q17" s="78">
        <f t="shared" si="2"/>
        <v>0</v>
      </c>
      <c r="R17" s="79"/>
      <c r="T17" s="5">
        <v>2680</v>
      </c>
    </row>
    <row r="18" spans="1:20">
      <c r="A18" s="1"/>
      <c r="B18" s="1"/>
      <c r="C18" s="1">
        <v>2017</v>
      </c>
      <c r="D18" s="47">
        <v>55</v>
      </c>
      <c r="E18" s="18">
        <v>5</v>
      </c>
      <c r="F18" s="18">
        <v>0</v>
      </c>
      <c r="G18" s="18">
        <v>55</v>
      </c>
      <c r="H18" s="18">
        <v>54</v>
      </c>
      <c r="I18" s="5"/>
      <c r="J18" s="5"/>
      <c r="K18" s="5">
        <f t="shared" si="3"/>
        <v>0</v>
      </c>
      <c r="L18" s="5">
        <f t="shared" si="4"/>
        <v>1</v>
      </c>
      <c r="M18" s="78">
        <f t="shared" si="5"/>
        <v>1</v>
      </c>
      <c r="N18" s="78">
        <f t="shared" si="6"/>
        <v>0.98181818181818181</v>
      </c>
      <c r="O18" s="78">
        <f t="shared" si="0"/>
        <v>0</v>
      </c>
      <c r="P18" s="16">
        <f t="shared" si="1"/>
        <v>0</v>
      </c>
      <c r="Q18" s="78">
        <f t="shared" si="2"/>
        <v>0</v>
      </c>
      <c r="R18" s="79"/>
      <c r="T18" s="5">
        <v>2680</v>
      </c>
    </row>
    <row r="19" spans="1:20">
      <c r="A19" s="1" t="s">
        <v>219</v>
      </c>
      <c r="B19" s="1" t="s">
        <v>220</v>
      </c>
      <c r="C19" s="1">
        <v>2015</v>
      </c>
      <c r="D19" s="51" t="s">
        <v>192</v>
      </c>
      <c r="E19" s="89" t="s">
        <v>192</v>
      </c>
      <c r="F19" s="89" t="s">
        <v>192</v>
      </c>
      <c r="G19" s="89" t="s">
        <v>192</v>
      </c>
      <c r="H19" s="89" t="s">
        <v>192</v>
      </c>
      <c r="I19" s="5" t="s">
        <v>193</v>
      </c>
      <c r="J19" s="5" t="s">
        <v>193</v>
      </c>
      <c r="K19" s="89" t="s">
        <v>192</v>
      </c>
      <c r="L19" s="89" t="s">
        <v>192</v>
      </c>
      <c r="M19" s="89" t="s">
        <v>192</v>
      </c>
      <c r="N19" s="89" t="s">
        <v>192</v>
      </c>
      <c r="O19" s="89" t="s">
        <v>192</v>
      </c>
      <c r="P19" s="16" t="str">
        <f t="shared" si="1"/>
        <v>NA</v>
      </c>
      <c r="Q19" s="89" t="s">
        <v>192</v>
      </c>
      <c r="R19" s="79" t="s">
        <v>192</v>
      </c>
      <c r="S19" s="43">
        <v>90870</v>
      </c>
      <c r="T19" s="5">
        <v>46708</v>
      </c>
    </row>
    <row r="20" spans="1:20">
      <c r="A20" s="1"/>
      <c r="B20" s="1"/>
      <c r="C20" s="1">
        <v>2016</v>
      </c>
      <c r="D20" s="51" t="s">
        <v>192</v>
      </c>
      <c r="E20" s="89" t="s">
        <v>192</v>
      </c>
      <c r="F20" s="89" t="s">
        <v>192</v>
      </c>
      <c r="G20" s="89" t="s">
        <v>192</v>
      </c>
      <c r="H20" s="89" t="s">
        <v>192</v>
      </c>
      <c r="I20" s="5"/>
      <c r="J20" s="5"/>
      <c r="K20" s="89" t="s">
        <v>192</v>
      </c>
      <c r="L20" s="89" t="s">
        <v>192</v>
      </c>
      <c r="M20" s="89" t="s">
        <v>192</v>
      </c>
      <c r="N20" s="89" t="s">
        <v>192</v>
      </c>
      <c r="O20" s="89" t="s">
        <v>192</v>
      </c>
      <c r="P20" s="16" t="str">
        <f t="shared" si="1"/>
        <v>NA</v>
      </c>
      <c r="Q20" s="89" t="s">
        <v>192</v>
      </c>
      <c r="R20" s="79"/>
      <c r="T20" s="5">
        <v>46708</v>
      </c>
    </row>
    <row r="21" spans="1:20">
      <c r="A21" s="1"/>
      <c r="B21" s="1"/>
      <c r="C21" s="1">
        <v>2017</v>
      </c>
      <c r="D21" s="51" t="s">
        <v>192</v>
      </c>
      <c r="E21" s="89" t="s">
        <v>192</v>
      </c>
      <c r="F21" s="89" t="s">
        <v>192</v>
      </c>
      <c r="G21" s="89" t="s">
        <v>192</v>
      </c>
      <c r="H21" s="89" t="s">
        <v>192</v>
      </c>
      <c r="I21" s="5"/>
      <c r="J21" s="5"/>
      <c r="K21" s="89" t="s">
        <v>192</v>
      </c>
      <c r="L21" s="89" t="s">
        <v>192</v>
      </c>
      <c r="M21" s="89" t="s">
        <v>192</v>
      </c>
      <c r="N21" s="89" t="s">
        <v>192</v>
      </c>
      <c r="O21" s="89" t="s">
        <v>192</v>
      </c>
      <c r="P21" s="16" t="str">
        <f t="shared" si="1"/>
        <v>NA</v>
      </c>
      <c r="Q21" s="89" t="s">
        <v>192</v>
      </c>
      <c r="R21" s="79"/>
      <c r="T21" s="5">
        <v>46708</v>
      </c>
    </row>
    <row r="22" spans="1:20">
      <c r="A22" s="10" t="s">
        <v>228</v>
      </c>
      <c r="B22" s="10" t="s">
        <v>229</v>
      </c>
      <c r="C22" s="1">
        <v>2015</v>
      </c>
      <c r="D22" s="47">
        <v>216</v>
      </c>
      <c r="E22" s="18">
        <v>5</v>
      </c>
      <c r="F22" s="18">
        <v>32</v>
      </c>
      <c r="G22" s="18">
        <v>216</v>
      </c>
      <c r="H22" s="18">
        <v>216</v>
      </c>
      <c r="I22" s="16" t="s">
        <v>134</v>
      </c>
      <c r="J22" s="5" t="s">
        <v>206</v>
      </c>
      <c r="K22" s="5">
        <f t="shared" si="3"/>
        <v>0</v>
      </c>
      <c r="L22" s="5">
        <f t="shared" si="4"/>
        <v>0</v>
      </c>
      <c r="M22" s="78">
        <f t="shared" si="5"/>
        <v>1</v>
      </c>
      <c r="N22" s="78">
        <f t="shared" si="6"/>
        <v>1</v>
      </c>
      <c r="O22" s="78">
        <f t="shared" si="0"/>
        <v>0.14814814814814814</v>
      </c>
      <c r="P22" s="16">
        <f t="shared" si="1"/>
        <v>5</v>
      </c>
      <c r="Q22" s="78">
        <f t="shared" si="2"/>
        <v>2.3148148148148147E-2</v>
      </c>
      <c r="R22" s="79">
        <f>S22/D22</f>
        <v>4.9074074074074074</v>
      </c>
      <c r="S22" s="43">
        <v>1060</v>
      </c>
      <c r="T22">
        <v>9816</v>
      </c>
    </row>
    <row r="23" spans="1:20">
      <c r="A23" s="1"/>
      <c r="B23" s="1"/>
      <c r="C23" s="1">
        <v>2016</v>
      </c>
      <c r="D23" s="47">
        <v>213</v>
      </c>
      <c r="E23" s="18">
        <v>2</v>
      </c>
      <c r="F23" s="18">
        <v>0</v>
      </c>
      <c r="G23" s="18">
        <v>213</v>
      </c>
      <c r="H23" s="18">
        <v>213</v>
      </c>
      <c r="I23" s="5"/>
      <c r="J23" s="5"/>
      <c r="K23" s="5">
        <f t="shared" si="3"/>
        <v>0</v>
      </c>
      <c r="L23" s="5">
        <f t="shared" si="4"/>
        <v>0</v>
      </c>
      <c r="M23" s="78">
        <f t="shared" si="5"/>
        <v>1</v>
      </c>
      <c r="N23" s="78">
        <f t="shared" si="6"/>
        <v>1</v>
      </c>
      <c r="O23" s="78">
        <f t="shared" si="0"/>
        <v>0</v>
      </c>
      <c r="P23" s="16">
        <f t="shared" si="1"/>
        <v>0</v>
      </c>
      <c r="Q23" s="78">
        <f t="shared" si="2"/>
        <v>0</v>
      </c>
      <c r="R23" s="79"/>
      <c r="T23">
        <v>9816</v>
      </c>
    </row>
    <row r="24" spans="1:20">
      <c r="A24" s="1"/>
      <c r="B24" s="1"/>
      <c r="C24" s="1">
        <v>2017</v>
      </c>
      <c r="D24" s="47">
        <v>195</v>
      </c>
      <c r="E24" s="18">
        <v>3</v>
      </c>
      <c r="F24" s="18">
        <v>0</v>
      </c>
      <c r="G24" s="18">
        <v>195</v>
      </c>
      <c r="H24" s="18">
        <v>195</v>
      </c>
      <c r="I24" s="5"/>
      <c r="J24" s="5"/>
      <c r="K24" s="5">
        <f t="shared" si="3"/>
        <v>0</v>
      </c>
      <c r="L24" s="5">
        <f t="shared" si="4"/>
        <v>0</v>
      </c>
      <c r="M24" s="78">
        <f t="shared" si="5"/>
        <v>1</v>
      </c>
      <c r="N24" s="78">
        <f t="shared" si="6"/>
        <v>1</v>
      </c>
      <c r="O24" s="78">
        <f t="shared" si="0"/>
        <v>0</v>
      </c>
      <c r="P24" s="16">
        <f t="shared" si="1"/>
        <v>0</v>
      </c>
      <c r="Q24" s="78">
        <f t="shared" si="2"/>
        <v>0</v>
      </c>
      <c r="R24" s="79"/>
      <c r="T24">
        <v>9816</v>
      </c>
    </row>
    <row r="25" spans="1:20">
      <c r="A25" s="1" t="s">
        <v>237</v>
      </c>
      <c r="B25" s="1" t="s">
        <v>238</v>
      </c>
      <c r="C25" s="1">
        <v>2015</v>
      </c>
      <c r="D25" s="6">
        <v>115</v>
      </c>
      <c r="E25" s="5">
        <v>7</v>
      </c>
      <c r="F25" s="5">
        <v>10</v>
      </c>
      <c r="G25" s="5">
        <v>113</v>
      </c>
      <c r="H25" s="5">
        <v>115</v>
      </c>
      <c r="I25" s="5" t="s">
        <v>193</v>
      </c>
      <c r="J25" s="5" t="s">
        <v>193</v>
      </c>
      <c r="K25" s="5">
        <f t="shared" si="3"/>
        <v>2</v>
      </c>
      <c r="L25" s="5">
        <f t="shared" si="4"/>
        <v>0</v>
      </c>
      <c r="M25" s="78">
        <f t="shared" si="5"/>
        <v>0.9826086956521739</v>
      </c>
      <c r="N25" s="78">
        <f t="shared" si="6"/>
        <v>1</v>
      </c>
      <c r="O25" s="78">
        <f t="shared" si="0"/>
        <v>8.6956521739130432E-2</v>
      </c>
      <c r="P25" s="16">
        <f t="shared" si="1"/>
        <v>7</v>
      </c>
      <c r="Q25" s="78">
        <f t="shared" si="2"/>
        <v>6.0869565217391307E-2</v>
      </c>
      <c r="R25" s="79">
        <f>S25/D25</f>
        <v>5.9391304347826086</v>
      </c>
      <c r="S25" s="43">
        <v>683</v>
      </c>
      <c r="T25" s="5">
        <v>7005</v>
      </c>
    </row>
    <row r="26" spans="1:20">
      <c r="A26" s="1"/>
      <c r="B26" s="1"/>
      <c r="C26" s="1">
        <v>2016</v>
      </c>
      <c r="D26" s="47">
        <v>115</v>
      </c>
      <c r="E26" s="18">
        <v>8</v>
      </c>
      <c r="F26" s="18">
        <v>11</v>
      </c>
      <c r="G26" s="18">
        <v>113</v>
      </c>
      <c r="H26" s="18">
        <v>115</v>
      </c>
      <c r="I26" s="5"/>
      <c r="J26" s="5"/>
      <c r="K26" s="5">
        <f t="shared" si="3"/>
        <v>2</v>
      </c>
      <c r="L26" s="5">
        <f t="shared" si="4"/>
        <v>0</v>
      </c>
      <c r="M26" s="78">
        <f t="shared" si="5"/>
        <v>0.9826086956521739</v>
      </c>
      <c r="N26" s="78">
        <f t="shared" si="6"/>
        <v>1</v>
      </c>
      <c r="O26" s="78">
        <f t="shared" si="0"/>
        <v>9.5652173913043481E-2</v>
      </c>
      <c r="P26" s="16">
        <f t="shared" si="1"/>
        <v>8</v>
      </c>
      <c r="Q26" s="78">
        <f t="shared" si="2"/>
        <v>6.9565217391304349E-2</v>
      </c>
      <c r="R26" s="79"/>
      <c r="T26" s="5">
        <v>7005</v>
      </c>
    </row>
    <row r="27" spans="1:20">
      <c r="A27" s="1"/>
      <c r="B27" s="1"/>
      <c r="C27" s="1">
        <v>2017</v>
      </c>
      <c r="D27" s="47">
        <v>142</v>
      </c>
      <c r="E27" s="18">
        <v>8</v>
      </c>
      <c r="F27" s="18">
        <v>7</v>
      </c>
      <c r="G27" s="18">
        <v>140</v>
      </c>
      <c r="H27" s="18">
        <v>142</v>
      </c>
      <c r="I27" s="5"/>
      <c r="J27" s="5"/>
      <c r="K27" s="5">
        <f t="shared" si="3"/>
        <v>2</v>
      </c>
      <c r="L27" s="5">
        <f t="shared" si="4"/>
        <v>0</v>
      </c>
      <c r="M27" s="78">
        <f t="shared" si="5"/>
        <v>0.9859154929577465</v>
      </c>
      <c r="N27" s="78">
        <f t="shared" si="6"/>
        <v>1</v>
      </c>
      <c r="O27" s="78">
        <f t="shared" si="0"/>
        <v>4.9295774647887321E-2</v>
      </c>
      <c r="P27" s="16">
        <f t="shared" si="1"/>
        <v>7</v>
      </c>
      <c r="Q27" s="78">
        <f t="shared" si="2"/>
        <v>4.9295774647887321E-2</v>
      </c>
      <c r="R27" s="79"/>
      <c r="T27" s="5">
        <v>7005</v>
      </c>
    </row>
    <row r="28" spans="1:20">
      <c r="A28" s="1"/>
      <c r="B28" s="1"/>
      <c r="C28" s="1"/>
      <c r="D28" s="47"/>
      <c r="E28" s="18"/>
      <c r="F28" s="18"/>
      <c r="G28" s="18"/>
      <c r="H28" s="18"/>
      <c r="I28" s="5"/>
      <c r="J28" s="5"/>
      <c r="K28" s="5"/>
      <c r="L28" s="5"/>
      <c r="M28" s="5"/>
      <c r="N28" s="5"/>
      <c r="O28" s="15"/>
      <c r="P28" s="16"/>
      <c r="Q28" s="17"/>
      <c r="R28" s="17"/>
      <c r="T28" s="5"/>
    </row>
    <row r="29" spans="1:20">
      <c r="A29" s="1"/>
      <c r="B29" s="1"/>
      <c r="C29" s="10" t="s">
        <v>239</v>
      </c>
      <c r="D29" s="47"/>
      <c r="E29" s="80" t="s">
        <v>248</v>
      </c>
      <c r="F29" s="18"/>
      <c r="G29" s="18"/>
      <c r="H29" s="18"/>
      <c r="I29" s="5"/>
      <c r="J29" s="5"/>
      <c r="K29" s="5"/>
      <c r="L29" s="5"/>
      <c r="M29" s="5"/>
      <c r="N29" s="5"/>
      <c r="O29" s="15"/>
      <c r="P29" s="16"/>
      <c r="Q29" s="17"/>
      <c r="R29" s="17"/>
      <c r="T29" s="5"/>
    </row>
    <row r="30" spans="1:20">
      <c r="A30" s="1"/>
      <c r="B30" s="1"/>
      <c r="C30" s="1"/>
      <c r="D30" s="47"/>
      <c r="E30" s="80" t="s">
        <v>260</v>
      </c>
      <c r="F30" s="18"/>
      <c r="G30" s="18"/>
      <c r="H30" s="18"/>
      <c r="I30" s="5"/>
      <c r="J30" s="5"/>
      <c r="K30" s="5"/>
      <c r="L30" s="5"/>
      <c r="M30" s="5"/>
      <c r="N30" s="5"/>
      <c r="O30" s="15"/>
      <c r="P30" s="16"/>
      <c r="Q30" s="17"/>
      <c r="R30" s="17"/>
      <c r="T30" s="5"/>
    </row>
    <row r="31" spans="1:20">
      <c r="A31" s="10"/>
      <c r="B31" s="1"/>
      <c r="C31" s="1"/>
      <c r="D31" s="47"/>
      <c r="E31" s="80" t="s">
        <v>267</v>
      </c>
      <c r="F31" s="18"/>
      <c r="G31" s="18"/>
      <c r="H31" s="18"/>
      <c r="I31" s="5"/>
      <c r="J31" s="5"/>
      <c r="K31" s="5"/>
      <c r="L31" s="5"/>
      <c r="M31" s="5"/>
      <c r="N31" s="5"/>
      <c r="O31" s="15"/>
      <c r="P31" s="16"/>
      <c r="Q31" s="17"/>
      <c r="R31" s="17"/>
      <c r="T31" s="5"/>
    </row>
    <row r="32" spans="1:20">
      <c r="A32" s="10"/>
      <c r="B32" s="1"/>
      <c r="C32" s="1"/>
      <c r="D32" s="47"/>
      <c r="E32" s="80" t="s">
        <v>269</v>
      </c>
      <c r="F32" s="18"/>
      <c r="G32" s="18"/>
      <c r="H32" s="18"/>
      <c r="I32" s="5"/>
      <c r="J32" s="5"/>
      <c r="K32" s="5"/>
      <c r="L32" s="5"/>
      <c r="M32" s="5"/>
      <c r="N32" s="5"/>
      <c r="O32" s="15"/>
      <c r="P32" s="16"/>
      <c r="Q32" s="17"/>
      <c r="R32" s="17"/>
      <c r="T32" s="5"/>
    </row>
    <row r="33" spans="1:20">
      <c r="A33" s="37" t="s">
        <v>270</v>
      </c>
      <c r="B33" s="1"/>
      <c r="C33" s="1"/>
      <c r="D33" s="47"/>
      <c r="E33" s="18"/>
      <c r="F33" s="18"/>
      <c r="G33" s="18"/>
      <c r="H33" s="18"/>
      <c r="I33" s="5"/>
      <c r="J33" s="5"/>
      <c r="K33" s="5"/>
      <c r="L33" s="5"/>
      <c r="M33" s="5"/>
      <c r="N33" s="5"/>
      <c r="O33" s="15"/>
      <c r="P33" s="16"/>
      <c r="Q33" s="17"/>
      <c r="R33" s="17"/>
      <c r="T33" s="5"/>
    </row>
    <row r="34" spans="1:20">
      <c r="A34" s="37"/>
      <c r="B34" s="1"/>
      <c r="C34" s="1"/>
      <c r="D34" s="47"/>
      <c r="E34" s="18"/>
      <c r="F34" s="18"/>
      <c r="G34" s="18"/>
      <c r="H34" s="18"/>
      <c r="I34" s="5"/>
      <c r="J34" s="5"/>
      <c r="K34" s="5"/>
      <c r="L34" s="5"/>
      <c r="M34" s="5"/>
      <c r="N34" s="5"/>
      <c r="O34" s="15"/>
      <c r="P34" s="16"/>
      <c r="Q34" s="17"/>
      <c r="R34" s="17"/>
      <c r="T34" s="5"/>
    </row>
    <row r="35" spans="1:20">
      <c r="A35" s="37"/>
      <c r="B35" s="1"/>
      <c r="C35" s="1"/>
      <c r="D35" s="47"/>
      <c r="E35" s="18"/>
      <c r="F35" s="18"/>
      <c r="G35" s="18"/>
      <c r="H35" s="18"/>
      <c r="I35" s="5"/>
      <c r="J35" s="5"/>
      <c r="K35" s="5"/>
      <c r="L35" s="5"/>
      <c r="M35" s="5"/>
      <c r="N35" s="5"/>
      <c r="O35" s="15"/>
      <c r="P35" s="16"/>
      <c r="Q35" s="17"/>
      <c r="R35" s="17"/>
      <c r="T35" s="5"/>
    </row>
    <row r="36" spans="1:20">
      <c r="A36" s="37"/>
      <c r="B36" s="1"/>
      <c r="C36" s="1"/>
      <c r="D36" s="47"/>
      <c r="E36" s="18"/>
      <c r="F36" s="18"/>
      <c r="G36" s="18"/>
      <c r="H36" s="18"/>
      <c r="I36" s="5"/>
      <c r="J36" s="5"/>
      <c r="K36" s="5"/>
      <c r="L36" s="5"/>
      <c r="M36" s="5"/>
      <c r="N36" s="5"/>
      <c r="O36" s="15"/>
      <c r="P36" s="16"/>
      <c r="Q36" s="17"/>
      <c r="R36" s="17"/>
      <c r="T36" s="5"/>
    </row>
    <row r="37" spans="1:20" ht="15.75" thickBot="1">
      <c r="A37" s="10" t="s">
        <v>271</v>
      </c>
      <c r="B37" s="10" t="s">
        <v>271</v>
      </c>
      <c r="C37" s="11" t="s">
        <v>272</v>
      </c>
      <c r="D37" s="63" t="s">
        <v>119</v>
      </c>
      <c r="E37" s="64" t="s">
        <v>120</v>
      </c>
      <c r="F37" s="64" t="s">
        <v>121</v>
      </c>
      <c r="G37" s="64" t="s">
        <v>122</v>
      </c>
      <c r="H37" s="64" t="s">
        <v>123</v>
      </c>
      <c r="I37" s="64" t="s">
        <v>124</v>
      </c>
      <c r="J37" s="64" t="s">
        <v>125</v>
      </c>
      <c r="K37" s="64"/>
      <c r="L37" s="64"/>
      <c r="M37" s="64"/>
      <c r="N37" s="64"/>
      <c r="O37" s="61"/>
      <c r="P37" s="61" t="s">
        <v>382</v>
      </c>
      <c r="Q37" s="61" t="s">
        <v>385</v>
      </c>
      <c r="R37" s="65" t="s">
        <v>386</v>
      </c>
      <c r="S37" s="118" t="s">
        <v>189</v>
      </c>
      <c r="T37" s="67" t="s">
        <v>150</v>
      </c>
    </row>
    <row r="38" spans="1:20">
      <c r="A38" s="4"/>
      <c r="B38" s="4" t="s">
        <v>191</v>
      </c>
      <c r="C38" s="4" t="s">
        <v>274</v>
      </c>
      <c r="D38" s="43">
        <f>_xlfn.AGGREGATE(1,6,D7:D9)</f>
        <v>23.666666666666668</v>
      </c>
      <c r="E38">
        <f>_xlfn.AGGREGATE(1,6,E7:E9)</f>
        <v>1</v>
      </c>
      <c r="F38">
        <f>_xlfn.AGGREGATE(1,6,F7:F9)</f>
        <v>1.6666666666666667</v>
      </c>
      <c r="G38">
        <f>_xlfn.AGGREGATE(1,6,G7:G9)</f>
        <v>23.666666666666668</v>
      </c>
      <c r="H38">
        <f>_xlfn.AGGREGATE(1,6,H7:H9)</f>
        <v>23.666666666666668</v>
      </c>
      <c r="I38" t="str">
        <f>I7</f>
        <v>No</v>
      </c>
      <c r="O38" s="13">
        <f>_xlfn.AGGREGATE(1,6,O7:O9)</f>
        <v>6.7155067155067152E-2</v>
      </c>
      <c r="P38" s="77">
        <f>_xlfn.AGGREGATE(1,6,P7:P9)</f>
        <v>0.66666666666666663</v>
      </c>
      <c r="Q38" s="13">
        <f>P38/D38</f>
        <v>2.8169014084507039E-2</v>
      </c>
      <c r="R38" s="17"/>
      <c r="S38" s="43">
        <v>559</v>
      </c>
      <c r="T38" s="5">
        <v>789</v>
      </c>
    </row>
    <row r="39" spans="1:20">
      <c r="A39" s="4"/>
      <c r="B39" s="4" t="s">
        <v>198</v>
      </c>
      <c r="C39" s="4" t="s">
        <v>274</v>
      </c>
      <c r="D39" s="43">
        <f>_xlfn.AGGREGATE(1,6,D10:D12)</f>
        <v>150.26666666666668</v>
      </c>
      <c r="E39">
        <f>_xlfn.AGGREGATE(1,6,E10:E12)</f>
        <v>11.666666666666666</v>
      </c>
      <c r="F39">
        <f>_xlfn.AGGREGATE(1,6,F10:F12)</f>
        <v>9.3333333333333339</v>
      </c>
      <c r="G39">
        <f>_xlfn.AGGREGATE(1,6,G10:G12)</f>
        <v>150.26666666666668</v>
      </c>
      <c r="H39">
        <f>_xlfn.AGGREGATE(1,6,H10:H12)</f>
        <v>150.26666666666668</v>
      </c>
      <c r="I39" t="str">
        <f>I10</f>
        <v>Yes</v>
      </c>
      <c r="O39" s="13">
        <f>_xlfn.AGGREGATE(1,6,O10:O12)</f>
        <v>6.2186065502343117E-2</v>
      </c>
      <c r="P39" s="77">
        <f>_xlfn.AGGREGATE(1,6,P10:P12)</f>
        <v>8.6666666666666661</v>
      </c>
      <c r="Q39" s="13">
        <f>P39/D39</f>
        <v>5.7675244010647726E-2</v>
      </c>
      <c r="R39" s="17"/>
      <c r="S39" s="43">
        <v>3900</v>
      </c>
      <c r="T39" s="5">
        <v>4877</v>
      </c>
    </row>
    <row r="40" spans="1:20">
      <c r="A40" s="4"/>
      <c r="B40" s="4" t="s">
        <v>205</v>
      </c>
      <c r="C40" s="4" t="s">
        <v>274</v>
      </c>
      <c r="D40" s="43">
        <f>_xlfn.AGGREGATE(1,6,D13:D15)</f>
        <v>41.333333333333336</v>
      </c>
      <c r="E40" s="73">
        <f t="shared" ref="E40:H40" si="7">_xlfn.AGGREGATE(1,6,E13:E15)</f>
        <v>6.666666666666667</v>
      </c>
      <c r="F40" s="73">
        <f t="shared" si="7"/>
        <v>4.333333333333333</v>
      </c>
      <c r="G40" s="73">
        <f t="shared" si="7"/>
        <v>37.666666666666664</v>
      </c>
      <c r="H40" s="73">
        <f t="shared" si="7"/>
        <v>41.333333333333336</v>
      </c>
      <c r="I40" t="str">
        <f>I13</f>
        <v>No</v>
      </c>
      <c r="O40" s="83">
        <f t="shared" ref="O40:Q40" si="8">_xlfn.AGGREGATE(1,6,O13:O15)</f>
        <v>0.10555555555555556</v>
      </c>
      <c r="P40" s="84">
        <f t="shared" si="8"/>
        <v>3.6666666666666665</v>
      </c>
      <c r="Q40" s="83">
        <f t="shared" si="8"/>
        <v>8.9682539682539683E-2</v>
      </c>
      <c r="R40" s="17"/>
      <c r="S40" s="43">
        <v>458</v>
      </c>
      <c r="T40" s="5">
        <v>3444</v>
      </c>
    </row>
    <row r="41" spans="1:20">
      <c r="A41" s="4"/>
      <c r="B41" s="4" t="s">
        <v>213</v>
      </c>
      <c r="C41" s="4" t="s">
        <v>274</v>
      </c>
      <c r="D41" s="43">
        <f>_xlfn.AGGREGATE(1,6,D16:D18)</f>
        <v>58</v>
      </c>
      <c r="E41" s="73">
        <f t="shared" ref="E41:H41" si="9">_xlfn.AGGREGATE(1,6,E16:E18)</f>
        <v>4.666666666666667</v>
      </c>
      <c r="F41" s="73">
        <f t="shared" si="9"/>
        <v>0.66666666666666663</v>
      </c>
      <c r="G41" s="73">
        <f t="shared" si="9"/>
        <v>56.666666666666664</v>
      </c>
      <c r="H41" s="73">
        <f t="shared" si="9"/>
        <v>57.666666666666664</v>
      </c>
      <c r="I41" t="str">
        <f>I16</f>
        <v>No</v>
      </c>
      <c r="O41" s="83">
        <f t="shared" ref="O41:Q41" si="10">_xlfn.AGGREGATE(1,6,O16:O18)</f>
        <v>1.1111111111111112E-2</v>
      </c>
      <c r="P41" s="84">
        <f t="shared" si="10"/>
        <v>0.66666666666666663</v>
      </c>
      <c r="Q41" s="83">
        <f t="shared" si="10"/>
        <v>1.1111111111111112E-2</v>
      </c>
      <c r="R41" s="17"/>
      <c r="S41" s="43">
        <v>1245</v>
      </c>
      <c r="T41" s="5">
        <v>2680</v>
      </c>
    </row>
    <row r="42" spans="1:20">
      <c r="A42" s="4"/>
      <c r="B42" s="4" t="s">
        <v>220</v>
      </c>
      <c r="C42" s="4" t="s">
        <v>274</v>
      </c>
      <c r="D42" s="43" t="e">
        <f>_xlfn.AGGREGATE(1,6,D19:D21)</f>
        <v>#DIV/0!</v>
      </c>
      <c r="E42" s="73" t="e">
        <f>_xlfn.AGGREGATE(1,6,E19:E21)</f>
        <v>#DIV/0!</v>
      </c>
      <c r="F42" s="73" t="e">
        <f>_xlfn.AGGREGATE(1,6,F19:F21)</f>
        <v>#DIV/0!</v>
      </c>
      <c r="G42" s="73" t="e">
        <f>_xlfn.AGGREGATE(1,6,G19:G21)</f>
        <v>#DIV/0!</v>
      </c>
      <c r="H42" t="e">
        <f>_xlfn.AGGREGATE(1,6,H19:H21)</f>
        <v>#DIV/0!</v>
      </c>
      <c r="I42" t="s">
        <v>206</v>
      </c>
      <c r="O42" s="13" t="e">
        <f>_xlfn.AGGREGATE(1,6,O19:O21)</f>
        <v>#DIV/0!</v>
      </c>
      <c r="P42" s="77" t="e">
        <f>_xlfn.AGGREGATE(1,6,P19:P21)</f>
        <v>#DIV/0!</v>
      </c>
      <c r="Q42" s="13" t="e">
        <f>P42/D42</f>
        <v>#DIV/0!</v>
      </c>
      <c r="R42" s="17"/>
      <c r="S42" s="43">
        <v>90870</v>
      </c>
      <c r="T42" s="5">
        <v>46708</v>
      </c>
    </row>
    <row r="43" spans="1:20">
      <c r="A43" s="4"/>
      <c r="B43" s="4" t="s">
        <v>229</v>
      </c>
      <c r="C43" s="4" t="s">
        <v>274</v>
      </c>
      <c r="D43" s="43">
        <f>_xlfn.AGGREGATE(1,6,D22:D24)</f>
        <v>208</v>
      </c>
      <c r="E43" s="73">
        <f t="shared" ref="E43:H43" si="11">_xlfn.AGGREGATE(1,6,E22:E24)</f>
        <v>3.3333333333333335</v>
      </c>
      <c r="F43" s="73">
        <f t="shared" si="11"/>
        <v>10.666666666666666</v>
      </c>
      <c r="G43" s="73">
        <f t="shared" si="11"/>
        <v>208</v>
      </c>
      <c r="H43" s="73">
        <f t="shared" si="11"/>
        <v>208</v>
      </c>
      <c r="I43" t="s">
        <v>134</v>
      </c>
      <c r="O43" s="13">
        <f>_xlfn.AGGREGATE(1,6,O22:O24)</f>
        <v>4.9382716049382713E-2</v>
      </c>
      <c r="P43" s="13">
        <f t="shared" ref="P43:Q43" si="12">_xlfn.AGGREGATE(1,6,P22:P24)</f>
        <v>1.6666666666666667</v>
      </c>
      <c r="Q43" s="13">
        <f t="shared" si="12"/>
        <v>7.716049382716049E-3</v>
      </c>
      <c r="R43" s="17"/>
      <c r="S43" s="43">
        <v>1060</v>
      </c>
      <c r="T43">
        <v>9816</v>
      </c>
    </row>
    <row r="44" spans="1:20">
      <c r="A44" s="4"/>
      <c r="B44" s="4" t="s">
        <v>238</v>
      </c>
      <c r="C44" s="4" t="s">
        <v>274</v>
      </c>
      <c r="D44" s="43">
        <f>_xlfn.AGGREGATE(1,6,D25:D27)</f>
        <v>124</v>
      </c>
      <c r="E44">
        <f>_xlfn.AGGREGATE(1,6,E25:E27)</f>
        <v>7.666666666666667</v>
      </c>
      <c r="F44">
        <f>_xlfn.AGGREGATE(1,6,F25:F27)</f>
        <v>9.3333333333333339</v>
      </c>
      <c r="G44">
        <f>_xlfn.AGGREGATE(1,6,G25:G27)</f>
        <v>122</v>
      </c>
      <c r="H44">
        <f>_xlfn.AGGREGATE(1,6,H25:H27)</f>
        <v>124</v>
      </c>
      <c r="I44" t="s">
        <v>193</v>
      </c>
      <c r="O44" s="13">
        <f>_xlfn.AGGREGATE(1,6,O25:O27)</f>
        <v>7.7301490100020409E-2</v>
      </c>
      <c r="P44" s="77">
        <f>_xlfn.AGGREGATE(1,6,P25:P27)</f>
        <v>7.333333333333333</v>
      </c>
      <c r="Q44" s="13">
        <f>P44/D44</f>
        <v>5.9139784946236555E-2</v>
      </c>
      <c r="R44" s="17"/>
      <c r="S44" s="43">
        <v>683</v>
      </c>
      <c r="T44" s="5">
        <v>7005</v>
      </c>
    </row>
    <row r="46" spans="1:20">
      <c r="H46" t="s">
        <v>172</v>
      </c>
      <c r="I46">
        <f>COUNTIF(I$38:I$44,H46)</f>
        <v>1</v>
      </c>
    </row>
    <row r="47" spans="1:20">
      <c r="H47" t="s">
        <v>134</v>
      </c>
      <c r="I47">
        <f t="shared" ref="I47:I49" si="13">COUNTIF(I$38:I$44,H47)</f>
        <v>4</v>
      </c>
    </row>
    <row r="48" spans="1:20">
      <c r="H48" t="s">
        <v>193</v>
      </c>
      <c r="I48">
        <f t="shared" si="13"/>
        <v>1</v>
      </c>
    </row>
    <row r="49" spans="8:9">
      <c r="H49" t="s">
        <v>206</v>
      </c>
      <c r="I49">
        <f t="shared" si="13"/>
        <v>1</v>
      </c>
    </row>
  </sheetData>
  <mergeCells count="2">
    <mergeCell ref="D4:H4"/>
    <mergeCell ref="D3:J3"/>
  </mergeCells>
  <pageMargins left="0.7" right="0.7" top="0.78740157499999996" bottom="0.78740157499999996"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6B60DF748E44C8B119F79DE2EE58A" ma:contentTypeVersion="8" ma:contentTypeDescription="Create a new document." ma:contentTypeScope="" ma:versionID="d075dba90f37667a0466f7b2df64da45">
  <xsd:schema xmlns:xsd="http://www.w3.org/2001/XMLSchema" xmlns:xs="http://www.w3.org/2001/XMLSchema" xmlns:p="http://schemas.microsoft.com/office/2006/metadata/properties" xmlns:ns2="a1f5e52f-5db6-4aed-a7d5-4e2012bf2055" xmlns:ns3="271afa4c-0d36-4de2-98f2-c7eec1aa6a46" targetNamespace="http://schemas.microsoft.com/office/2006/metadata/properties" ma:root="true" ma:fieldsID="fd3ae094660c7de65e67d8105f7177cc" ns2:_="" ns3:_="">
    <xsd:import namespace="a1f5e52f-5db6-4aed-a7d5-4e2012bf2055"/>
    <xsd:import namespace="271afa4c-0d36-4de2-98f2-c7eec1aa6a46"/>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5e52f-5db6-4aed-a7d5-4e2012bf20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1afa4c-0d36-4de2-98f2-c7eec1aa6a4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0B7F1-5AD3-4A56-8EDC-E1D39BACFC67}"/>
</file>

<file path=customXml/itemProps2.xml><?xml version="1.0" encoding="utf-8"?>
<ds:datastoreItem xmlns:ds="http://schemas.openxmlformats.org/officeDocument/2006/customXml" ds:itemID="{45CF45DC-E1E2-4509-AE30-A1CCE873C3D3}"/>
</file>

<file path=customXml/itemProps3.xml><?xml version="1.0" encoding="utf-8"?>
<ds:datastoreItem xmlns:ds="http://schemas.openxmlformats.org/officeDocument/2006/customXml" ds:itemID="{CC04E748-1CED-4E61-A10A-96031C5F24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Frederik</dc:creator>
  <cp:keywords/>
  <dc:description/>
  <cp:lastModifiedBy/>
  <cp:revision/>
  <dcterms:created xsi:type="dcterms:W3CDTF">2018-07-04T11:54:28Z</dcterms:created>
  <dcterms:modified xsi:type="dcterms:W3CDTF">2018-11-14T13:48:48Z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0x0101007726B60DF748E44C8B119F79DE2EE58A</vt:lpwstr>
  </property>
</Properties>
</file>